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4240" windowHeight="10935"/>
  </bookViews>
  <sheets>
    <sheet name="Hoja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171" i="1" l="1"/>
  <c r="I203" i="1"/>
  <c r="I204" i="1" s="1"/>
  <c r="I359" i="1" l="1"/>
  <c r="H171" i="1" l="1"/>
  <c r="I447" i="1" l="1"/>
  <c r="H447" i="1"/>
  <c r="I406" i="1"/>
  <c r="H406" i="1"/>
  <c r="I402" i="1"/>
  <c r="H402" i="1"/>
  <c r="I391" i="1"/>
  <c r="H391" i="1"/>
  <c r="I382" i="1"/>
  <c r="H382" i="1"/>
  <c r="I373" i="1"/>
  <c r="H373" i="1"/>
  <c r="I368" i="1"/>
  <c r="H368" i="1"/>
  <c r="I357" i="1"/>
  <c r="H357" i="1"/>
  <c r="I353" i="1"/>
  <c r="H353" i="1"/>
  <c r="I347" i="1"/>
  <c r="H347" i="1"/>
  <c r="I344" i="1"/>
  <c r="H344" i="1"/>
  <c r="I315" i="1"/>
  <c r="H315" i="1"/>
  <c r="I289" i="1"/>
  <c r="H289" i="1"/>
  <c r="I286" i="1"/>
  <c r="H286" i="1"/>
  <c r="I276" i="1"/>
  <c r="H276" i="1"/>
  <c r="I271" i="1"/>
  <c r="H271" i="1"/>
  <c r="I267" i="1"/>
  <c r="H267" i="1"/>
  <c r="I262" i="1"/>
  <c r="H262" i="1"/>
  <c r="I258" i="1"/>
  <c r="H258" i="1"/>
  <c r="I255" i="1"/>
  <c r="H255" i="1"/>
  <c r="I233" i="1"/>
  <c r="H233" i="1"/>
  <c r="I221" i="1"/>
  <c r="H221" i="1"/>
  <c r="I220" i="1"/>
  <c r="H220" i="1"/>
  <c r="I218" i="1"/>
  <c r="H218" i="1"/>
  <c r="I217" i="1"/>
  <c r="H217" i="1"/>
  <c r="I215" i="1"/>
  <c r="H215" i="1"/>
  <c r="I214" i="1"/>
  <c r="H214" i="1"/>
  <c r="I213" i="1"/>
  <c r="H213" i="1"/>
  <c r="I212" i="1"/>
  <c r="H212" i="1"/>
  <c r="I202" i="1"/>
  <c r="H202" i="1"/>
  <c r="I176" i="1"/>
  <c r="H176" i="1"/>
  <c r="I160" i="1"/>
  <c r="H160" i="1"/>
  <c r="I156" i="1"/>
  <c r="H156" i="1"/>
  <c r="I152" i="1"/>
  <c r="H152" i="1"/>
  <c r="I144" i="1"/>
  <c r="H144" i="1"/>
  <c r="I139" i="1"/>
  <c r="H139" i="1"/>
  <c r="I123" i="1"/>
  <c r="H123" i="1"/>
  <c r="H140" i="1" s="1"/>
  <c r="I116" i="1"/>
  <c r="H116" i="1"/>
  <c r="I96" i="1"/>
  <c r="H96" i="1"/>
  <c r="I60" i="1"/>
  <c r="I117" i="1" s="1"/>
  <c r="H60" i="1"/>
  <c r="I140" i="1" l="1"/>
  <c r="H245" i="1"/>
  <c r="H348" i="1"/>
  <c r="H407" i="1"/>
  <c r="H117" i="1"/>
  <c r="I245" i="1"/>
  <c r="I268" i="1" s="1"/>
  <c r="I348" i="1"/>
  <c r="I407" i="1"/>
  <c r="H203" i="1"/>
  <c r="H204" i="1" s="1"/>
  <c r="H268" i="1"/>
  <c r="H358" i="1" l="1"/>
  <c r="H359" i="1" s="1"/>
  <c r="H408" i="1" s="1"/>
  <c r="H448" i="1" s="1"/>
  <c r="I358" i="1"/>
  <c r="I408" i="1" s="1"/>
  <c r="I448" i="1" s="1"/>
</calcChain>
</file>

<file path=xl/comments1.xml><?xml version="1.0" encoding="utf-8"?>
<comments xmlns="http://schemas.openxmlformats.org/spreadsheetml/2006/main">
  <authors>
    <author>PlaneacionEconomicaF</author>
  </authors>
  <commentList>
    <comment ref="H413" authorId="0">
      <text>
        <r>
          <rPr>
            <b/>
            <sz val="9"/>
            <color indexed="81"/>
            <rFont val="Tahoma"/>
            <family val="2"/>
          </rPr>
          <t>PlaneacionEconomicaF:</t>
        </r>
        <r>
          <rPr>
            <sz val="9"/>
            <color indexed="81"/>
            <rFont val="Tahoma"/>
            <family val="2"/>
          </rPr>
          <t xml:space="preserve">
</t>
        </r>
      </text>
    </comment>
    <comment ref="I413" authorId="0">
      <text>
        <r>
          <rPr>
            <b/>
            <sz val="9"/>
            <color indexed="81"/>
            <rFont val="Tahoma"/>
            <family val="2"/>
          </rPr>
          <t>PlaneacionEconomicaF:</t>
        </r>
        <r>
          <rPr>
            <sz val="9"/>
            <color indexed="81"/>
            <rFont val="Tahoma"/>
            <family val="2"/>
          </rPr>
          <t xml:space="preserve">
</t>
        </r>
      </text>
    </comment>
  </commentList>
</comments>
</file>

<file path=xl/sharedStrings.xml><?xml version="1.0" encoding="utf-8"?>
<sst xmlns="http://schemas.openxmlformats.org/spreadsheetml/2006/main" count="2591" uniqueCount="660">
  <si>
    <t>Código: PA-GA-5-FOR-13</t>
  </si>
  <si>
    <t>Versión: 01</t>
  </si>
  <si>
    <t>Fecha de Actualización: 01-10-2019</t>
  </si>
  <si>
    <t>INFORMACIÓN GENERAL DE LA ENTIDAD</t>
  </si>
  <si>
    <t>Nombre</t>
  </si>
  <si>
    <t>UNIVERSIDAD DEL CAUCA</t>
  </si>
  <si>
    <t>Dirección</t>
  </si>
  <si>
    <t>CALLE 5 No. 4-70</t>
  </si>
  <si>
    <t>Teléfono</t>
  </si>
  <si>
    <t>Página web</t>
  </si>
  <si>
    <t>www.unicauca.edu.co</t>
  </si>
  <si>
    <t>Misión</t>
  </si>
  <si>
    <r>
      <rPr>
        <b/>
        <sz val="11"/>
        <color indexed="8"/>
        <rFont val="Arial"/>
        <family val="2"/>
      </rPr>
      <t xml:space="preserve">Misión: </t>
    </r>
    <r>
      <rPr>
        <sz val="11"/>
        <color theme="1"/>
        <rFont val="Arial"/>
        <family val="2"/>
      </rPr>
      <t xml:space="preserve">La Universidad del Cauca es una institución de educación superior pública, autónoma, del orden nacional, creada en los orígenes de la República de Colombia. La Universidad del Cauca, fundada en su tradición y legado histórico, es un proyecto cultural que tiene un compromiso vital y permanente con el desarrollo social, mediante la educación crítica, responsable y creativa. La Universidad forma personas con integridad ética, pertinencia e idoneidad profesional, demócratas comprometidos con el bienestar de la sociedad en armonía con el entorno. La Universidad del Cauca genera y socializa la ciencia, la técnica, la tecnología, el arte y la cultura en la docencia, la investigación y la proyección social.                                                                                                      </t>
    </r>
    <r>
      <rPr>
        <b/>
        <sz val="11"/>
        <color indexed="8"/>
        <rFont val="Arial"/>
        <family val="2"/>
      </rPr>
      <t/>
    </r>
  </si>
  <si>
    <t xml:space="preserve"> Visión</t>
  </si>
  <si>
    <r>
      <rPr>
        <b/>
        <sz val="11"/>
        <color theme="1"/>
        <rFont val="Arial"/>
        <family val="2"/>
      </rPr>
      <t>Visión:</t>
    </r>
    <r>
      <rPr>
        <sz val="11"/>
        <color theme="1"/>
        <rFont val="Arial"/>
        <family val="2"/>
      </rPr>
      <t xml:space="preserve"> La Universidad del Cauca, fiel a su lema "Posteris Lvmen Moritvrvs Edat" (Quién ha de morir deje su luz a la posteridad), tiene un compromiso histórico, vital y permanente con la construcción de una sociedad equitativa y justa en la formación de un ser humano
integral, ético y solidario.</t>
    </r>
  </si>
  <si>
    <t>Información de contacto</t>
  </si>
  <si>
    <t>CIELO PEREZ SOLANO</t>
  </si>
  <si>
    <t>Valor total del PAA</t>
  </si>
  <si>
    <t>Límite de contratación Directa</t>
  </si>
  <si>
    <t>HASTA 50 SMMLV</t>
  </si>
  <si>
    <t>MAYOR A 50 HASTA 100 SMMLV</t>
  </si>
  <si>
    <t>Licitacion</t>
  </si>
  <si>
    <t>MAYOR A 100 SMMLV</t>
  </si>
  <si>
    <t>Fecha de última actualización del PAA</t>
  </si>
  <si>
    <t>Principio del P.A.A</t>
  </si>
  <si>
    <t xml:space="preserve">El principal objetivo del Plan Anual de Adquisiciones es permitir que la entidad estatal aumente la probabilidad de lograr mejores condiciones de competencia a través de la participación de un mayor número de operadores económicos interesados en los procesos de selección que se van a adelantar durante el año fiscal, y que el Estado cuente con información suficiente para realizar compras coordinadas. </t>
  </si>
  <si>
    <t xml:space="preserve">El Plan Anual de Adquisiciones es un documento de naturaleza informativa y las adquisiciones incluidas en el mismo pueden ser canceladas, revisadas o modificadas. Esta información no representa compromiso u obligación alguna por parte de la entidad estatal ni la compromete a adquirir los bienes, obras y servicios en él señalados. </t>
  </si>
  <si>
    <t>ADQUISICIONES PLANEADAS</t>
  </si>
  <si>
    <t>Códigos UNSPSC</t>
  </si>
  <si>
    <t>Descripción</t>
  </si>
  <si>
    <t>Fecha estimada de inicio de la etapa pre contractual</t>
  </si>
  <si>
    <t>Duración estimada del contrato</t>
  </si>
  <si>
    <t xml:space="preserve">Modalidad de selección </t>
  </si>
  <si>
    <t xml:space="preserve">Tipo de contrato </t>
  </si>
  <si>
    <t>Fuente de los recursos</t>
  </si>
  <si>
    <t>Valor total estimado</t>
  </si>
  <si>
    <t>Valor estimado en la vigencia actual</t>
  </si>
  <si>
    <t>¿Se requieren vigencias futuras?</t>
  </si>
  <si>
    <t>Datos de contacto del responsable</t>
  </si>
  <si>
    <t>1. GASTOS PERSONAL</t>
  </si>
  <si>
    <t>1.1. SERVICIOS PERSONALES INDIRECTOS</t>
  </si>
  <si>
    <t>1.1.1.MONITORIAS</t>
  </si>
  <si>
    <t>SERVICIO DE MONITORIA PARA EL APOYO ADMINISTRATIVO EN LA RECTORIA.</t>
  </si>
  <si>
    <t xml:space="preserve">ABRIL-AGOSTO/ SEPTIEMBRE-DICIEMBRE </t>
  </si>
  <si>
    <t>8 MESES</t>
  </si>
  <si>
    <t xml:space="preserve">CONTRATACIÓN DIRECTA </t>
  </si>
  <si>
    <t>RESOLUCION</t>
  </si>
  <si>
    <t>FUNCIONAMIENTO</t>
  </si>
  <si>
    <t>NO</t>
  </si>
  <si>
    <t xml:space="preserve">JOSE LUIS DIAGO RECTOR. TELÉFONO: (+57) 8209800 </t>
  </si>
  <si>
    <t>SERVICIO DE MONITORIA PARA EL APOYO ADMINISTRATIVO EN LA SECRETARIA GENERAL</t>
  </si>
  <si>
    <t>LAURA CASTELLANOS-SECRETARIA GENERAL</t>
  </si>
  <si>
    <t>SERVICIO DE MONITORIA PARA EL APOYO ADMINISTRATIVO EN LAOFICINA JURIDICA</t>
  </si>
  <si>
    <t>YONE-OFICINA JURIDICA</t>
  </si>
  <si>
    <t>SERVICIO DE MONITORIA PARA EL APOYO ADMINISTRATIVO EN LAOFICINA DE PLANEACION</t>
  </si>
  <si>
    <t>DIANA MELISA-OFICIA DE PLANEACION</t>
  </si>
  <si>
    <t>SERVICIO DE MONITORIA PARA EL APOYO ADMINISTRATIVO EN LA OFICINA DE CONTROL INTERNO</t>
  </si>
  <si>
    <t>LUCIA AMPARO-OFICINA DE CONTROL INTERNO</t>
  </si>
  <si>
    <t>SERVICIO DE MONITORIA PARA EL APOYO ADMINISTRATIVO EN LA OFICINA DE RELACIONES INTERINSTITUCIONALES</t>
  </si>
  <si>
    <t>FRASUA-OFICIA DE RELACIONES INTERINSTITUCIONALES</t>
  </si>
  <si>
    <t>SERVICIO DE MONITORIA PARA EL APOYO ADMINISTRATIVO EN CENTRO DE CALIDAD Y ACREDITACION INSTITUCIONAL</t>
  </si>
  <si>
    <t>MIGUEL CORCHUELO-CENTRO DE GESTION DE LA CALIDAD</t>
  </si>
  <si>
    <t>SERVICIO DE MONITORIA PARA EL APOYO ADMINISTRATIVO EN EL CENTRO DE LAS COMUNICACIONES</t>
  </si>
  <si>
    <t>PILAR CAMPOS-CENTRO DE LAS COMUNICACIONSE</t>
  </si>
  <si>
    <t>SERVICIO DE MONITORIA PARA EL APOYO ADMINISTRATIVO EN LA VICERREVTORIA DE INVESTIGACIONES.</t>
  </si>
  <si>
    <t>HECTOR SAMUEL VILLADA CASTILLO-VICERRECTOR DE INVESTIGACIONES</t>
  </si>
  <si>
    <t>SERVICIO DE MONITORIA PARA EL APOYO ADMINISTRATIVO EN LA DIRECCION DE LA VICERRECTORIA ADMINISTRATIVA.</t>
  </si>
  <si>
    <t>CIELO PÉREZ SOLANO-VICERRECTORA ADMINISTRATIVA. TELÉFONO: (+57) 8209800 EXT 1122</t>
  </si>
  <si>
    <t>SERVICIO DE MONITORIA PARA EL APOYO ADMINISTRATIVOLA DIVISION DE TALENTO HUMANO</t>
  </si>
  <si>
    <t>SANDRA LILILANA- DIVISION DE TALENTO HUMANO</t>
  </si>
  <si>
    <t>SERVICIO DE MONITORIA PARA EL APOYO ADMINISTRATIVO DE LA DIVISION FINANCIERA</t>
  </si>
  <si>
    <t>JOSE OJEDA- DIVISION FINANCIERA</t>
  </si>
  <si>
    <t>SERVICIO DE MONITORIA PARA EL APOYO ADMINISTRATIVO DE LA DIVISION TICS</t>
  </si>
  <si>
    <t>OSCAR CALDERON- DIVISION TICS</t>
  </si>
  <si>
    <t>SERVICIO DE MONITORIA PARA EL APOYO ADMINISTRATIVO DE LA DIVISION ADMINISTRATIVA Y DE SERVICIOS</t>
  </si>
  <si>
    <t>LEYLA LLANTEN-DIVISON ADMINISTRATIVA Y DE SERVICIOS</t>
  </si>
  <si>
    <t>SERVICIO DE MONITORIA PARA EL APOYO ADMINISTRATIVO EN LA DIRECCION DE LA VICERRECTORIA ACADEMICA.</t>
  </si>
  <si>
    <t>LUIS GUILLERMO JARAMILLO - VICERRECTORIA ACADEMICA.  TELÉFONO: (+57) 8209800 EXT. 1373</t>
  </si>
  <si>
    <t>SERVICIO DE MONITORIA PARA EL APOYO ADMINISTRATIVO EN LA DIVISON DE ADMISIONES Y REGISTRO ACADEMICO</t>
  </si>
  <si>
    <t>DIVISION DE ADMISIONES</t>
  </si>
  <si>
    <t>SERVICIO DE MONITORIA PARA EL APOYO ADMINISTRATIVO EN LA DIVISON DE MEDIOS Y RECURSOS BIBLIOGRAFICOS</t>
  </si>
  <si>
    <t>MYRIAM DICION DE RECURSOS BIBLIOTECARIOS</t>
  </si>
  <si>
    <t>SERVICIO DE MONITORIA PARA EL APOYO ADMINISTRATIVO EN LA FACULTAD DE ARTES.</t>
  </si>
  <si>
    <t xml:space="preserve">CESAR ALFARO MOSQUERA- DECANO FACULTAD DE ARTES </t>
  </si>
  <si>
    <t>SERVICIO DE MONITORIA PARA EL APOYO ADMINISTRATIVO EN LA FACULTAD DE CIENCIAS AGRARIAS.</t>
  </si>
  <si>
    <t xml:space="preserve">LUIS ALFREDO LONDOÑO- DECANO FACULTAD DE CIENCIAS AGRARIAS </t>
  </si>
  <si>
    <t>SERVICIO DE MONITORIA PARA EL APOYO ADMINISTRATIVO EN LA FACULTAD DE CIENCIAS CONTABLES, ECONOMICAS Y ADMINISTRATIVAS.</t>
  </si>
  <si>
    <t xml:space="preserve">ANDRES JOSÉ CASTRILLÓN - DECANO FACULTAD DE CIENCIAS CONTABLES, ECONÓMICAS Y ADMINISTRATIVAS </t>
  </si>
  <si>
    <t>SERVICIO DE MONITORIA PARA EL APOYO ADMINISTRATIVO EN LA FACULTAD DE CIENCIAS DE LA SALUD</t>
  </si>
  <si>
    <t>EDGAR PARRA ROMERO - DECANO FACULTAD DE CIENCIAS DE LA SALUD TEL.8209800 EXT.2717</t>
  </si>
  <si>
    <t>SERVICIO DE MONITORIA PARA EL APOYO ADMINISTRATIVO EN LA FACULTAD DE CIENCIAS HUMANAS Y SOCIALES</t>
  </si>
  <si>
    <t xml:space="preserve">TULIO ENRIQUE ROJAS- DECANO FACULTAD DE CIENCIAS HUMANAS </t>
  </si>
  <si>
    <t>SERVICIO DE MONITORIA PARA EL APOYO ADMINISTRATIVO EN LA FACULTAD DE CIENCIAS  NATURALES, EXACTAS Y DE LA EDUCACION</t>
  </si>
  <si>
    <t xml:space="preserve">JAIRO ROA FAJARDO- DECANO FACULTAD DE CIENCIAS NATURALES, EXACTAS Y DE LA EDUCACIÓN </t>
  </si>
  <si>
    <t>SERVICIO DE MONITORIA PARA EL APOYO ADMINISTRATIVO EN LA FACULTAD DE DERECHO</t>
  </si>
  <si>
    <t>GABRIELA RAMIREZ ZULUAGA - DECANA FACULTA DE DERECHO TEL.8209900 EXT.1202</t>
  </si>
  <si>
    <t xml:space="preserve">SERVICIO DE MONITORIA PARA EL APOYO ADMINISTRATIVO EN LA FACULTAD DE INGENIERIA CIVIL  </t>
  </si>
  <si>
    <t>ALDEMAR JOSE GONZALEZ - DECANO FACULTAD DE INGENIERIA CIVIL - TEL.8209800 EXT. 2205</t>
  </si>
  <si>
    <t>SERVICIO DE MONITORIA PARA EL APOYO ADMINISTRATIVO EN LA FACULTAD DE INGENIERIA ELECTRONICA</t>
  </si>
  <si>
    <t>FRANCISCO PINO CORREA - DECANO FACULTAD DE INGENIERIA ELECTRONICA. TEL 8209800. EXT. 2800</t>
  </si>
  <si>
    <t>SERVICIO DE MONITORIA PARA EL APOYO ADMINISTRATIVO EN LA FACULTAD DE INGENIERIA ELECTRONICAOS PROGRMAS DE DESCENTRALIZADOS</t>
  </si>
  <si>
    <t xml:space="preserve">SERVICIOS MONITORIAS EN LA DIRECCION DE  POSGRADOS </t>
  </si>
  <si>
    <t xml:space="preserve">ADMINISTRACIÓN POSGRADOS </t>
  </si>
  <si>
    <t xml:space="preserve">SERVICIOS MONITORIAS EN POSTGRADOS ARTES HUMANAS Y CIENCIAS SOCIALES </t>
  </si>
  <si>
    <t xml:space="preserve">POSTGRADOS ARTES HUMANAS Y CIENCIAS SOCIALES </t>
  </si>
  <si>
    <t xml:space="preserve">SERVICIOS MONITORIAS EN POSTGRADOS CIENCIAS FORMALES Y NATURALES </t>
  </si>
  <si>
    <t>POSTGRADOS CIENCIAS FORMALES Y NATURALERS</t>
  </si>
  <si>
    <t>SERVICIOS MONITORIAS EN POSTGRADOS CIENCIAS TECNOLOGICAS</t>
  </si>
  <si>
    <t>PORTGRADOS CIENCIAS TECNOLOGICAS</t>
  </si>
  <si>
    <t>SERVICIOS MONITORIAS EN POSTGRADOS EN CIENCIAS DE LA VIDA</t>
  </si>
  <si>
    <t>PORTGRADOS CIENCIAS DE LA VIDA</t>
  </si>
  <si>
    <t>SUBTOTAL MONITORIAS</t>
  </si>
  <si>
    <t xml:space="preserve">1.2. OTROS (CONTRATO DE PRESTACIÓN DE SERVICIO) </t>
  </si>
  <si>
    <t>SERVICIOS TECNICOS Y PROFESIONALES DE APOYO ADMINISTRATIVO EN EL CONSEJO SUPERIOR.</t>
  </si>
  <si>
    <t>FEBRERO -JUNIO  AGOSTO-DICIEMBRE</t>
  </si>
  <si>
    <t xml:space="preserve">9  MESES </t>
  </si>
  <si>
    <t>CONTRATO DE PRESTACION DE SERVICIOS</t>
  </si>
  <si>
    <t>LAURA CASTELLANO-SECRETARIA GENERAL</t>
  </si>
  <si>
    <t>SERVICIOS TECNICOS Y PROFESIONALES DE APOYO ADMINISTRATIVO EN LA RECTORIA.</t>
  </si>
  <si>
    <t>SERVICIOS TECNICOS Y PROFESIONALES DE APOYO ADMINISTRATIVO EN LA  SECRETARIA GENERAL</t>
  </si>
  <si>
    <t>SERVICIOS TECNICOS Y PROFESIONALES DE APOYO ADMINISTRATIVO EN LA VICERRECTORIA DE INVESTIGACIONES.</t>
  </si>
  <si>
    <t>SERVICIOS TECNICOS Y PROFESIONALES DE APOYO ADMINISTRATIVO EN LA DIRECCION DE LA VICERRECTORIA ADMINISTRATIVA.</t>
  </si>
  <si>
    <t>SERVICIOS TECNICOS Y PROFESIONALES DE APOYO ADMINISTRATIVO DE LA DIVISION DE TALENTO HUMANO</t>
  </si>
  <si>
    <t>SERVICIOS TECNICOS Y PROFESIONALES DE APOYO ADMINISTRATIVO EN LA DIRECCION VICERRECTORIA ACADEMICA.</t>
  </si>
  <si>
    <t>SERVICIOS TECNICOS Y PROFESIONALES DE APOYO ADMINISTRATIVO EN LADIVISION DE ADMICIONES Y REGISTRO ACADEMICO</t>
  </si>
  <si>
    <t>SERVICIOS TECNICOS Y PROFESIONALES DE APOYO ADMINISTRATIVO EN LADIVISION DE RECURSOS BIBLIOGRAFICOS</t>
  </si>
  <si>
    <t>SERVICIOS TECNICOS Y PROFESIONALES DE APOYO ADMINISTRATIVO EN LA OFICINA DE EGRESADOS</t>
  </si>
  <si>
    <t>JUAN CARLOS VARONA-OFICINA DE EGRESADOS</t>
  </si>
  <si>
    <t>SERVICIOS TECNICOS Y PROFESIONALES DE APOYO ADMINISTRATIVO EN LA FACULTAD DE ARTES.</t>
  </si>
  <si>
    <t>SERVICIOS TECNICOS Y PROFESIONALES DE APOYO ADMINISTRATIVO EN LA FACULTAD DE CIENCIAS AGRARIAS.</t>
  </si>
  <si>
    <t>SERVICIOS TECNICOS Y PROFESIONALES DE APOYO ADMINISTRATIVO EN LA FACULTAD DE CIENCIAS CONTABLES, ECONOMICAS Y ADMINISTRATIVAS.</t>
  </si>
  <si>
    <t>SERVICIOS TECNICOS Y PROFESIONALES DE APOYO ADMINISTRATIVO EN LA FACULTAD DE CIENCIAS DE LA SALUD</t>
  </si>
  <si>
    <t>SERVICIOS TECNICOS Y PROFESIONALES DE APOYO ADMINISTRATIVO EN LA FACULTAD DE CIENCIAS HUMANAS Y SOCIALES</t>
  </si>
  <si>
    <t>SERVICIOS TECNICOS Y PROFESIONALES DE APOYO ADMINISTRATIVO EN LA FACULTAD DE CIENCIAS  NATURALES, EXACTAS Y DE LA EDUCACION</t>
  </si>
  <si>
    <t>SERVICIOS TECNICOS Y PROFESIONALES DE APOYO ADMINISTRATIVO EN LA FACULTAD DE DERECHO</t>
  </si>
  <si>
    <t>DECANA FACULTA DE DERECHO TEL.8209900 EXT.1202</t>
  </si>
  <si>
    <t xml:space="preserve">SERVICIOS TECNICOS Y PROFESIONALES DE APOYO ADMINISTRATIVO EN LA FACULTAD DE INGENIERIA CIVIL  </t>
  </si>
  <si>
    <t>SERVICIOS TECNICOS Y PROFESIONALES DE APOYO ADMINISTRATIVO EN LA FACULTAD DE INGENIERIA ELECTRONICA</t>
  </si>
  <si>
    <t>SERVICIOS TECNICOS Y PROFESIONALES DE APOYO ADMINISTRATIVO EN LOS PROGRAMAS DE CENTRALIZACION.</t>
  </si>
  <si>
    <t>OFICINA DE DESCENTRALIZACION</t>
  </si>
  <si>
    <t xml:space="preserve">SERVICIOS TÉCNICOS Y PROFESIONALES DE APOYO ADMINISTRATIVO EN ADMINISTRACIÓN DE POSGRADOS </t>
  </si>
  <si>
    <t xml:space="preserve">SERVICIOS TECNICOS PROFESIONALES DE APOYO A LOS POSTGRADOS EN ARTES HUMANAS Y SOCIALES
</t>
  </si>
  <si>
    <t xml:space="preserve">
SERVCIOS TECNICOS Y PROFESIONALES DE APOYO A LOS POSTGRADOS EN CIENCIAS FORMALES Y NATURALES</t>
  </si>
  <si>
    <t>SERVICIOS TECNICOS PROFESIONALES DE APOYO EN LOS POSTGRADOS DE CIENCIAS TECNOLOGICAS</t>
  </si>
  <si>
    <t>SERVICIOS TECNICOS PROFESIONALES DE APOYO EN LOS POSTGRADOS CIENCIAS DE LA VIDA</t>
  </si>
  <si>
    <t>SUBTOTAL OTROS</t>
  </si>
  <si>
    <t xml:space="preserve">1.3. TUTORIAS </t>
  </si>
  <si>
    <t>CONTRATOS ACADEMICOS REMUNERADOS DE LA VICERRECTORIA DE INVESTIGACIONES</t>
  </si>
  <si>
    <t>FEBRERO</t>
  </si>
  <si>
    <t xml:space="preserve">10 MESES </t>
  </si>
  <si>
    <t>CONTRATO ACADEMICO REMUNERADO</t>
  </si>
  <si>
    <t>CONTRATOS ACADEMICOS REMUNERADOS DE LA VICERRECTORIA ACADÉMICA</t>
  </si>
  <si>
    <t>CONTRATOS ACADEMICOS REMUNERADOS DE LA FACULTAD DE ARTES</t>
  </si>
  <si>
    <t>CONTRATOS ACADEMICOS REMUNERADOS DE LA FACULTAD DE CIENCIAS AGROPECUARIAS</t>
  </si>
  <si>
    <t>CONTRATOS ACADEMICOS REMUNERADOS DE LA  FACULTAD F:C:C:E:A</t>
  </si>
  <si>
    <t>CONTRATOS ACADEMICOS REMUNERADOS DE LA FACULTAD CIENCIAS DE LA SALUD</t>
  </si>
  <si>
    <t>CONTRATOS ACADEMICOS REMUNERADOS DE LA FACULTAD DE CIENCIAS HUMANAS Y SOCIALES</t>
  </si>
  <si>
    <t>CONTRATOS ACADEMICOS REMUNERADOS DE LA FACULTAD F.C.N.E.E</t>
  </si>
  <si>
    <t>CONTRATOS ACADEMICOS REMUNERADOS DE LA FACULTAD DE DERECHO</t>
  </si>
  <si>
    <t>CONTRATOS ACADEMICOS REMUNERADOS DE LA FACULTAD DE INGENIERÍA ELECTRÓNICA</t>
  </si>
  <si>
    <t>CONTRATOS ACADEMICOS REMUNERADOS DE  LA DIRECCIÓN DE LOS PROGRAMAS DE DESCENTRALIZACIÓN</t>
  </si>
  <si>
    <t>CONTRATOS ACADEMICOS REMUNERADOS DEL PROGRAMA DE DERECHO COHORTE ESPECIAL POPAYÁN DESCENTRALIZACION</t>
  </si>
  <si>
    <t>CONTRATOS ACADEMICOS REMUNERADOS DE LOS PROGRAMAS DE LA ZONA NORTE DESCENTRALIZACIÓN</t>
  </si>
  <si>
    <t>CONTRATOS ACADEMICOS REMUNERADOS DE LOS PROGRAMAS DE LA ZONA SUR DE DESCENTRALIZACIÓN</t>
  </si>
  <si>
    <t>CONTRATOS ACADEMICOS REMUNERADOS  DE LOS POSTGRADOS DE ARTES HUMANAS Y C SOCIALES</t>
  </si>
  <si>
    <t>CONTRATOS ACADEMICOS REMUNERADOS DE POSTGRADOS  CIENCIAS FORMALES Y NATURALES</t>
  </si>
  <si>
    <t>CONTRATOS ACADEMICOS REMUNERADOS DE LOS POSTGRADOS DE  CIENCIAS TECNOLÓGICAS</t>
  </si>
  <si>
    <t>CONTRATOS ACADEMICOS REMUNERADOS DE  LOS POSTGRADOS  CIENCIAS DE LA VIDA</t>
  </si>
  <si>
    <t>SUBTOTAL TUTORIAS</t>
  </si>
  <si>
    <t>TOTAL GASTOS DE PERSONAL</t>
  </si>
  <si>
    <t>2. GASTOS GENERALES</t>
  </si>
  <si>
    <t>2.1. ADQUISICIÓN DE BIENES</t>
  </si>
  <si>
    <t>2.1.1.COMPRA DE EQUIPOS</t>
  </si>
  <si>
    <t>432018           432115                      432117          432119           451116           432121</t>
  </si>
  <si>
    <t>SUMINISTRO DE EQUIPOS DE CÓMPUTO CON SUS RESPECTIVAS LICENCIAS, IMPRESORAS, VIDEOBEAM Y OTROS PARA LAS DIFERENTES DEPENDENCIAS DE LA UNIVERSIDAD DEL CAUCA.</t>
  </si>
  <si>
    <t xml:space="preserve">2 MESES </t>
  </si>
  <si>
    <t xml:space="preserve">LICITACION </t>
  </si>
  <si>
    <t>COMPRA VENTA</t>
  </si>
  <si>
    <t>FUNCIONAMIENTO -VICEADMINISTRATIVA.INVERSION</t>
  </si>
  <si>
    <t>CIELO PEREZ SOLANO-LINA TROCHEZ-VICERRECTORIA ADMINISTRATIVA EXT 1124 GUSTAVO</t>
  </si>
  <si>
    <t>2 MESES</t>
  </si>
  <si>
    <t>FUNCIONAMIENTO -INVERSION</t>
  </si>
  <si>
    <t>CIELO PEREZ SOLANO-LINA TROCHEZ-VICERRECTORIA ADMINISTRATIVA EXT 1125 GUSTAVO</t>
  </si>
  <si>
    <t>SUB TOTAL</t>
  </si>
  <si>
    <t>2.1.2 VARIOS</t>
  </si>
  <si>
    <t>561017  561115   561118  561120   561121   561122   561210   561215</t>
  </si>
  <si>
    <t>ADQUISICIÓN E INSTALACIÓN DE MOBILIARIO PARA LAS DIFERENTES DEPENDENCIAS DE LA UNIVERSIDAD DEL CAUCA.</t>
  </si>
  <si>
    <t>4 MESES</t>
  </si>
  <si>
    <t>LICITACION</t>
  </si>
  <si>
    <t>CIELO PEREZ SOLANO-LINA TROCHEZ-VICERRECTORIA ADMINISTRATIVA EXT 1125 GUSTAVO CHAVEZ</t>
  </si>
  <si>
    <t>ADQUISICION DE CERTIFICADOS DE SEGURIDAD PARA EQUIPOS DE COMPUTO</t>
  </si>
  <si>
    <t>12 MESES</t>
  </si>
  <si>
    <t>CONTRATACION DIRECTA</t>
  </si>
  <si>
    <t>DIVISION DE TECNOLOGIAS DE LA INFORMADION Y DE LAS COMUNICACIONES -  OSCAR CALDERON. ALEX LINA TROCHEZ</t>
  </si>
  <si>
    <t>432330         811125</t>
  </si>
  <si>
    <t>ADQUISICION DE LICENCIA PLATAFORMA AREA DE EGRESADOS</t>
  </si>
  <si>
    <t>AREA DE EGRESADOS -LINA TROCHEZ - ALEX</t>
  </si>
  <si>
    <t>RENOVACION SOLFWARE UPDATE LICENCE AND SUPPORT</t>
  </si>
  <si>
    <t>CONTRATO DE COMPRA VENTA</t>
  </si>
  <si>
    <t xml:space="preserve">FUNCIONAMIENTO </t>
  </si>
  <si>
    <t>RENOVACION SOPORTE TOARD ORACLE</t>
  </si>
  <si>
    <t>CONTRATO DE SUMINISTRO</t>
  </si>
  <si>
    <t>ADQUIISCION DE LICENCIA LACNIC</t>
  </si>
  <si>
    <t>ADQUISICION LICENCIAS PLSQL/DEVELOP</t>
  </si>
  <si>
    <t xml:space="preserve">RENOVACION DE MICROSOLF CAMPUS </t>
  </si>
  <si>
    <t>LICENCIA E-PLUX</t>
  </si>
  <si>
    <t>SISTEMA FPL (FINANZAS PLUS)</t>
  </si>
  <si>
    <t>SISTEMA SRF (SISTEMA DE RECURSOS FISICOS)</t>
  </si>
  <si>
    <t>SISTEMA SQUID (SISTEMA DE INGRESOS)</t>
  </si>
  <si>
    <t>SISTEMA SRH (SISTEMA DE RECURSOS HUMANOS)</t>
  </si>
  <si>
    <t>3 AÑOS</t>
  </si>
  <si>
    <t>IVAN RUIZ-AREA DE EQUIPOS-DEYSI-NIDIA HURTADO</t>
  </si>
  <si>
    <t>TOTAL COMPRA DE EQUIPOS</t>
  </si>
  <si>
    <t>2.1.2.  MATERIALESY SUMINISTROS</t>
  </si>
  <si>
    <t>2.1.2.1 COMBUSTIBLE</t>
  </si>
  <si>
    <t>151015  151215  151218   151219</t>
  </si>
  <si>
    <t>SUMINISTRO DE COMBUSTIBLES (GASOLINA CORRIENTE Y ACPM), FILTROS, LUBRICANTES (ACEITES) Y REFRIGERANTES PARA LOS VEHICULOS, PLANTAS ELECTRICAS Y GUADAÑAS DE LA UNIVERSIDAD DEL CAUCA.</t>
  </si>
  <si>
    <t>11 MESES</t>
  </si>
  <si>
    <t>LICITACION PUBLICA</t>
  </si>
  <si>
    <t>2.1.2.2. DOTACIONES</t>
  </si>
  <si>
    <t>801417   801417   841218   801515</t>
  </si>
  <si>
    <t xml:space="preserve">SUMINISTRO DE UNIFORMES PARA CELADORES DE LA UNIVERSIDAD DEL CAUCA </t>
  </si>
  <si>
    <t>ORDEN DE COMPRA</t>
  </si>
  <si>
    <t>SANDRA LILIANA TRUJILLO - JEFE DIVISION DE GESTION DE TALENTO HUMANO TEL.8209900 EXT.1162-NIDIA HURTADO-ADQUISICIONES</t>
  </si>
  <si>
    <t>SUMINSITRO DE BONOS DE DOTACIÓN PARA TRABAJADORES Y EMPLEADOS  UNIVERSIDAD DEL CAUCA AÑO 2020.</t>
  </si>
  <si>
    <t>SANDRA LILIANA TRUJILLO - JEFE DIVISION DE GESTION DE TALENTO HUMANO TEL.8209900 EXT.1162-ADRIANA BENAVIDES-SARA LOPEZ</t>
  </si>
  <si>
    <t>ADQUISICION DE MATERIALES E INSUMOS (INSUMOS  DE SEGURIDAD INDUSTRIAL) PARA SALUD OCUPACIONAL</t>
  </si>
  <si>
    <t>ADQUISICIÓN DE PRENDAS DE DOTACIÓN PARA DESEMPEÑO DE LABORES DE LAS TRABAJADORAS OFICIALES DE LA UNIVERSIDAD DEL CAUCA.</t>
  </si>
  <si>
    <t>1 MES</t>
  </si>
  <si>
    <t>ADQUISICIÓN DE DOTACIÓN PARA DESEMPEÑO DE FUNCIONES DE EMPLEADOS MENSAJERÍA  Y TRABAJADORES OFICIALES DE LA UNIVERSIDAD DEL CAUCA.</t>
  </si>
  <si>
    <t>ADQUISICIÓN DE ELEMENTOS DE PROTECCIÓN PARA EL DESARROLLO DE LABORES DE TRABAJADORES OFICIALES Y EMPLEADOS PÚBLICOS DE LA UNIVERSIDAD DEL CAUCA. (CONJUNTO IMPERMEABLE MOTOCICLISTA).</t>
  </si>
  <si>
    <t>2.1.2.3. ELEMENTOS DE ASEO</t>
  </si>
  <si>
    <t>471315  471316  471318  471217  471218  461815  141117  241115  701415</t>
  </si>
  <si>
    <t xml:space="preserve"> SUMINISTRO DE ELEMENTOS E INSUMOS DE ASEO Y CAFETERÍA PARA LA UNIVERSIDAD DEL CAUCA.</t>
  </si>
  <si>
    <t>10 meses</t>
  </si>
  <si>
    <t>CARLOS MORA - COORDINADOR MANTENIMIENTO  TEL. 8209800 EXT.2814 NIDIA HURATADO-ADRINA PUZCUS</t>
  </si>
  <si>
    <t>ADQUISICION DE CAFE DE LA UNIVERSIDAD DEL CAUCA PARA CONSUMO EN LA INSTITUCION.</t>
  </si>
  <si>
    <t>11 meses</t>
  </si>
  <si>
    <t>RESOLUSIÓN</t>
  </si>
  <si>
    <t>SONIA ELENA SEVILLANO CASANOVA - COORDINADORA DE AREA DE ADQUISICIONES E INVENTARIOS  TE.8209800 EXT.2820- NIDIA HURTADO- MARIO O LINA TROCHEZ</t>
  </si>
  <si>
    <t>2.1.2.4.  PAPELERIA Y UTILES DE OFICINA</t>
  </si>
  <si>
    <t>ADQUISICION DE GANCHOS LEGAJADORES Y CAJAS PARA ARCHIVO PARA EL AREA DE GESTION DOCUMENTAL DE LA SECRETARIA GENERAL</t>
  </si>
  <si>
    <t>2MESES</t>
  </si>
  <si>
    <t>LAURA CASTELLANOS-SECRETARIA GENERAL. TEL 8209800 EXT1109 NIDIA HURTADO-ADQUISIONES</t>
  </si>
  <si>
    <t>141115  261117  271118  311632  312015  312115  312119  432018  432118  441018  441024  441031  441115  441215  441216  441217  441218  441220  441221  601211  601212  601215  601217</t>
  </si>
  <si>
    <t>SUMINISTRO DE TINTAS, TONER Y ELEMENTOS DE PAPELERÍA Y DE OFICINA PARA LAS DIFERENTES DEPENDENCIAS DE LA UNIVERSIDAD DEL CAUCA</t>
  </si>
  <si>
    <t>SONIA ELENA SEVILLANO CASANOVA - NIDIA HURTADO COORDINADORA DE AREA DE ADQUISICIONES E INVENTARIOS  TE.8209800 ALEJANDRA VALENCIA EXT.2820 NIDIA HURTADO</t>
  </si>
  <si>
    <t>2.1.2.5.  REACTIVOS E INSUMOS</t>
  </si>
  <si>
    <t>111000  111200  111300</t>
  </si>
  <si>
    <t>INSUMOS FACULTAD DE CIENCIAS AGRARIAS</t>
  </si>
  <si>
    <t>3 MESES</t>
  </si>
  <si>
    <t>ORDENES  DE COMPRA</t>
  </si>
  <si>
    <t>LUIS ALFREDO LONDOÑO VELEZ - DECANO FACULTAD DE CIENCIAS AGRARIAS-NIDIA HURTADO ADQUISICIONES</t>
  </si>
  <si>
    <t>INSUMOS FACUTAD DE ARTES</t>
  </si>
  <si>
    <t>CESAR ALFARO MOSQUERA - DECANO FACULTAD DE ARTES TEL. 8209940 EXT.1501-NIDIA HURTADO-ADQUISICIONES</t>
  </si>
  <si>
    <t>511015  511023  511024  511700  511700</t>
  </si>
  <si>
    <t>INSUMOS FACULTAD DE CIENCIAS DE LA SALUD</t>
  </si>
  <si>
    <t>EDGAR PARRA ROMERO - DECANO FACULTAD DE CIENCIAS DE LA SALUD TEL.8209800 EXT.2717-NIDIA HURTADO-ADQUIISCIONES</t>
  </si>
  <si>
    <t xml:space="preserve">INSUMOS Y REACTIVOS CENTRO UNIVERSITARIO EN SALUD ALFONSO LOPEZ </t>
  </si>
  <si>
    <t>OMAIRA ESPINOSA AGILAR -COORDINADORA CENTRO UNIVERSITARIO DE SALUD ALFONSO LOPEZ  TEL.8224465-NIDIA HURTADO- ADQUISICIONES</t>
  </si>
  <si>
    <t>INSUMOS FACULTAD DE CIENCIAS NATURALES, EXACTAS Y DE LA EDUCACION</t>
  </si>
  <si>
    <t>JAIRO ROA FAJARDO - DECANO FACULTAD DE CIENCIAS NATURALES, EXACTAS Y  DE LA EDUCACION. TEL. 8209800. EXT. 2301-NIDIA HURTADO-ADQUISICIONES</t>
  </si>
  <si>
    <t>INSUMOS CENTRO DE INVESTIGACIONES BIOMEDICAS</t>
  </si>
  <si>
    <t>JIMMY GUERRERO - COORDINADOR DEL BIOTERIO-NIDIA HURADO-ADQUISICIONES</t>
  </si>
  <si>
    <t>311000  301100  301300  301500  301600</t>
  </si>
  <si>
    <t>INSUMOS FACULTAD DE INGENIERIA CIVIL</t>
  </si>
  <si>
    <t>ALDEMAR JOSE GONZALEZ - DECANO FACULTAD DE INGENIERIA CIVIL - TEL.8209800 EXT. 2205-NIDIA HURTADO-ADQUISICIONES</t>
  </si>
  <si>
    <t>311000  321100  321200  321300  321400  321500</t>
  </si>
  <si>
    <t>INSUMOS FACULTAD DE INGENIERIA ELECTRONICA Y DE TELECOMUNICACIONES</t>
  </si>
  <si>
    <t>FRANCISCO PINO CORREA - DECANO FACULTAD DE INGENIERIA ELECTRONICA. TEL 8209800. EXT. 2800-NIDIA HURTADO-ADQUISICIONES</t>
  </si>
  <si>
    <t>2.1.2.6. REFRIGERIOS</t>
  </si>
  <si>
    <t>501120  501927  501928  501821  501926  502023  901018  901016  901017</t>
  </si>
  <si>
    <t>SUMINISTRAR SERVICIOS DE HOSPEDAJE Y COMEDOR PARA MIEMBROS DEL CONSEJO SUPERIOR E INVITADOS NACIONALES E INTERNACIONALES QUE PARTICIPEN EN EVENTOS ORGANIZADOS POR LA RECTORIA.</t>
  </si>
  <si>
    <t>11MESES</t>
  </si>
  <si>
    <t>SUMINISTRO DE ALMUERZOS Y REFRIGERIOS PARA LOS CONSEJOS ACADEMICO Y SUPERIOR DE LA UNIVERSIDAD DEL CAUCA.</t>
  </si>
  <si>
    <t>SUMINISTRO DE REFRIGERIOS Y ALMUERZOS PARA EVENTOS ACADÉMICOS E INSTITUCIONALES QUE DESARROLLEN LAS DIFERENTES DEPENDENCIAS DE LA UNIVERSIDAD DEL CAUCA.</t>
  </si>
  <si>
    <t>CIELO PEREZ SOLANO -VICERRECTORA ADMINISTRATIVA TEL. 8209900 EXT.1122  DEIBAR RENE HURTADO-VICERRECTORIA DE CULTURA Y BIENESTAR TEL: 8209800 EXT1131 VANESA SARA LOPEZ.</t>
  </si>
  <si>
    <t>2. 1.2. 7. REPUESTOS, ACCESORIOS Y OTROS</t>
  </si>
  <si>
    <t>232717  271122  3010115  301024  301116  301616  302659  311615  311620  311624  311628  312015  312016  312115  312119  401420  401716  401726  401728  401749</t>
  </si>
  <si>
    <t xml:space="preserve">SUMINISTRO DE ELEMENTOS DE FERRETERIA REQUERIDOS PARA LAS DIFERENTES DEPENDENCIA DE LA UNIVERSIDAD DEL CAUCA, </t>
  </si>
  <si>
    <t>9 MESES</t>
  </si>
  <si>
    <t>VICTOR HUGO RODRIGUEZ LOPEZ  - COORDINADOR AREA DE MANTENIMIENTO  TEL. 8209800 EXT.2800 NIDIA HURTADO ALEJANDRA VALENCIA</t>
  </si>
  <si>
    <t>261215  312015  321015  391016  391019  39116  391213  381214  391216  391317  401749</t>
  </si>
  <si>
    <t>SUMINISTRO DE ELEMENTOS ELECTRICOS REQUERIDOS PARA LAS DIFERENTES DEPENDENCIAS DE LA UNIVERSIDAD DEL CAUCA.</t>
  </si>
  <si>
    <t>461817  461820</t>
  </si>
  <si>
    <t>ADQUISICION DE ELEMENTOS (GUANTES, TAPABOCAS Y GORROS) PARA EL AREA DE GESTION DOCUMENTAL DE LA SECRETARIA GENERAL</t>
  </si>
  <si>
    <t>LAURA CASTELLANOS-SECRETARIA GENERAL. TEL 8209800 EXT1107  NIDIA HURTADO. ALEX</t>
  </si>
  <si>
    <t>ADQUISICION DE BATAS PARA EL AREA DE GESTION DOCUMENTAL DE LA SECRETARIA GENERAL</t>
  </si>
  <si>
    <t>LAURA CASTELLANOS-SECRETARIA GENERAL. TEL 8209800 EXT1108  NIDIA HURTADO. ADQUISICIONES</t>
  </si>
  <si>
    <t>ADQUISICION DE AHORRADORES DE AGUA PARA LAS DIFERENTES DEPENDENCIAS DE LA UNIVERSIDAD DEL CAUCA</t>
  </si>
  <si>
    <t>VICTOR HUGO RODRIGUEZ LOPEZ  - COORDINADOR AREA DE MANTENIMIENTO  TEL. 8209800 EXT.2800 NIDIA HURTADO-ADRIANA PUZSCUZ</t>
  </si>
  <si>
    <t>271120  27115  27117</t>
  </si>
  <si>
    <t>ADQUISICION DE ELEMENTOS DE ELEMENTOS DE JARDINERIA Y REPUESTOS PARA EQUIPOS DE JARDINERIA</t>
  </si>
  <si>
    <t>10MESES</t>
  </si>
  <si>
    <t>VICTOR HUGO RODRIGUEZ LOPEZ  - COORDINADOR AREA DE MANTENIMIENTO  TEL. 8209800 EXT.2800 NIDIA HURTADO-ADQUISICIONES</t>
  </si>
  <si>
    <t>ADQUISICION DE CUBIERTAS PARA LIBROS DE LA BIBLIOTECA</t>
  </si>
  <si>
    <t>MYRIAM TORRES LONDOÑO - JEFE DIVISION DE GESTION DE MEDIOS Y RECURSOS BIBLIOGRAFICOS TEL.8209800 EXT.2521   NIDIA HURTADO.-ADQUISICIONES</t>
  </si>
  <si>
    <t>261115  261116  261117</t>
  </si>
  <si>
    <t>ADQUISICION DE ELEMENTOS DE MEDIDA Y PROTECCION PARA TRANSFORMADORES</t>
  </si>
  <si>
    <t>VICTOR HUGO RODRIGUEZ LOPEZ  - COORDINADOR AREA DE MANTENIMIENTO  TEL. 8209800 EXT.2800 NIDIA HURTADO-ADRIANA PUZCUS</t>
  </si>
  <si>
    <t>ADQUIISCION DE ELEMENTOS DE EBANISTERIA Y CARPINTERIA Y HERRAMIENTAS</t>
  </si>
  <si>
    <t>VICTOR HUGO RODRIGUEZ LOPEZ  - COORDINADOR AREA DE MANTENIMIENTO  TEL. 8209800 EXT.2800 NIDIA HURTADO. ADQUISICIONES</t>
  </si>
  <si>
    <t>251917  251918</t>
  </si>
  <si>
    <t>ADQUISICION DE ELEMENTOS DE CONSUMO (CONTROLADOS LLANTAS PARA VEHICULOS DE LA UNIVERSIDAD DEL CAUCA</t>
  </si>
  <si>
    <t>CESAR NOGUERA MONTILLA - COORDINADOR AREA DE TRANSPORTE   TE.8209800 EXT.2807  NIDIA HURTADO. ADQUISICIONES.</t>
  </si>
  <si>
    <t>ADQUISICION DE ELEMENTOS DE CONSUMO (ALIMENTO PARA ANIMALES E INSUMOS AGROPECUARIOS) PARA LA UNIDAD ACADÉMICA Y EXPERIMENTAL LA SULTANA DE LA FACA</t>
  </si>
  <si>
    <t>CARLOS QUINTIN - ANDRES ORDOÑEZ - COORDINADORES DE LAS FINCAS LA SULTANA Y LA REJOYA  NIDIA HURTADO. ADQUISICIONES</t>
  </si>
  <si>
    <t>ADQUISICION DE ELEMENTOS DE CONSUMO (ALIMENTO PARA ANIMALES E INSUMOS AGROPECUARIOS) PARA LA UNIDAD ACADEMICA Y EXPERIMENTAL LA SULTANA DE LA FACA</t>
  </si>
  <si>
    <t>ADQUISICION DE ELEMENTOS DE CONSUMO PARA LA FACULTAD DE CIENCIAS AGRARIAS - CENTRO DE ESTUDIOS VEGETALES Y BIODIVERSIDAD ASOCIADA LA REJOYA</t>
  </si>
  <si>
    <t>ADQUISICION DE ELEMENTOS DE CONSUMO DE LA FACA - CENTRO DE ESTUDIOS LA REJOYA.</t>
  </si>
  <si>
    <t>ADQUISICION DE MATERIAL E INSUMOS ELEMENTOS  PARA LOS PROYECTO S INTERNOS DE LA PARA LAVICERRECTORIA DE INVESTIGACIONES</t>
  </si>
  <si>
    <t>VICERRECTORÍA DE INVESTIGACIONES - LINA MARÍA LOPEZ ROA, JEFE DE LA DIVISIÓN DE GESTION DE LA INVESTIGACIÓN, 8209800 EXT. 2633  NIDIA HURTADO. ADQUISICIONES</t>
  </si>
  <si>
    <t>312415  312416  312417  312418</t>
  </si>
  <si>
    <t>SUMINISTRO DE REPUESTOS Y ACCESORIOS PARA EQUIPOS DE OPTICA</t>
  </si>
  <si>
    <t>IVAN ALBERTO RUIZ CAMAYO - COORIDNADOR MANTENIMIENTO DE EQUIPOS   TEL.8209800 EXT. 2481 NIDIA HURTADO ADQUISICIONES</t>
  </si>
  <si>
    <t>391016  391018  391019</t>
  </si>
  <si>
    <t>SUMINISTRO Y COMPRA DE REPUESTOS PARA EQUIPO ELECTRICO</t>
  </si>
  <si>
    <t>IVAN ALBERTO RUIZ CAMAYO - COORIDNADOR MANTENIMIENTO DE EQUIPOS   TEL.8209800 EXT. 2481 NIDIA HURTADO</t>
  </si>
  <si>
    <t>SUMINISTRO DE REPUESTOS PARA EQUIPOS DE VIDEO BEAM Y ELECTRONICA</t>
  </si>
  <si>
    <t>321310  351015  321016  432014  432015</t>
  </si>
  <si>
    <t>SUMINISTRO Y REPUESTOS PARA EQUIPOS DE COMPUTO</t>
  </si>
  <si>
    <t>SUMINISTRO DE BATERIAS PARA UPS DE LAS DIFERENTES DEPENDENCIAS DE LA UNIVERSIDAD DEL CAUCA</t>
  </si>
  <si>
    <t>CONTRATODESUMINISTRO</t>
  </si>
  <si>
    <t>421815  421827  421833</t>
  </si>
  <si>
    <t>ADQUISICION DE DESFIBRILADORES EXTERNOS AUTOMATICOS  DEA</t>
  </si>
  <si>
    <t>ALEJANDRA PLAZA.SEGURIDAD EN EL TRABAJO. NIDIA HURTADO-ADQUISICIONES</t>
  </si>
  <si>
    <t>ADQUISICION DE ELEMENTOS DE CONSUMO (PRUEBAS PSICOLOGICAS) PARA EL AREA DE SEGURIDAD Y SALUD EN EL TRABAJO.</t>
  </si>
  <si>
    <t>ALEJANDRA MARIA PLAZA - JEFE DIVISION DE SEGURIDAD Y SALUD EN EL TRABAJO TEL.8209900 EXT.1162-NIDIA HURTADO ADQUISICIONES</t>
  </si>
  <si>
    <t>ADQUISICION DE ELEMENTOS DE CONSUMO (TEST PSICOTECNICOS) PARA EL AREA DE SEGURIDAD Y SALUD EN EL TRABAJO</t>
  </si>
  <si>
    <t>TOTAL MATERIALES Y SUMINISTROS</t>
  </si>
  <si>
    <t>TOTAL ADQUISICION DE BIENES</t>
  </si>
  <si>
    <t>2.2. ADQUISICIÓN DE SERVICIOS</t>
  </si>
  <si>
    <t>2.2.1  SERVICIOS DE MANTENIMIENTO</t>
  </si>
  <si>
    <t>2.2.1.1. DE EQUIPOS</t>
  </si>
  <si>
    <t>MANTENIMIENTO Y CAMBIO DE PARTES QUE SE REQUIEREN PARA EL SCANNER DE CAMA PLANA, QUE PERTENECE AL AREA DE GESTION DOCUMENTAL EL CUAL ES NECESARIO PARA DAR RESPUESTA DE MANERA OPORTUNA A DIFERENTES SOLICITUDES DE INFORMACION INTERNA Y EXTERNA QUE SE RECEPCIONAN EN EL AREA.</t>
  </si>
  <si>
    <t>7 MESES</t>
  </si>
  <si>
    <t>IVAN ALBERTO RUIZ CAMAYO - COORIDNADOR MANTENIMIENTO DE EQUIPOS   TEL.8209800 EXT. 2481 NIDIA HURTADO-ADRIANA PUZCUS</t>
  </si>
  <si>
    <t>REALIZAR MANTENIMIENTO Y REPARACION DEL EQUIPO TRICASTER 455, DEL CENTRO DE GESTION DE LAS COMUNICACIONES.</t>
  </si>
  <si>
    <t>811115  811116  811117  811119  811122</t>
  </si>
  <si>
    <t>MANTENIMIENTO PREVENTIVO DEL PROTECTOR DE CHEQUES MARCA UCHIDA DE LA SERIE 406175-0720 UTILIZADO EN LA DIVISION DE GESTION FINANCIERA.</t>
  </si>
  <si>
    <t>6 MESES</t>
  </si>
  <si>
    <t>CONTRATO DE SUMINISTRO , SUMINISTRAR EL SERVICIO DE MANTENIMIENTO PREVENTIVO Y/O CORRECTIVO INCLUYENDO REPUESTOS PARA FOTOCOPIADORAS E IMPRESORAS DE LAS DIFERENTES DEPENDENCIAS DE LA UNIVERSIDAD DEL CAUCA.</t>
  </si>
  <si>
    <t>REALIZAR ACTIVIDADES DE MANTENIMIENTO PREVENTIVO Y VERIFICACIÓN DE VARIABLES METROLÓGICAS DE TURBIDIMETRIA MARCA HACH MODELO 2100P, TURBIDIMETRO MODELO 2100N MARCA HACH, FLOCULADOR MARCA PHIPPS MODELO PB900, EQUIPO MULTIPARAMETRO SENSION 156 MARCA HACH, INCUBADORA MARCA HACH, MULTIPARAMENTRO MODELO HQ40d CON SONDA DE PH Y CONDUCTIVIMENTRO Y OD, ESPECTOFOTOMETRO MODELO DR2010, DE LA FACULTAD DE INGENIERIA CIVIL LABORATORIO DE AMBIENTAL.</t>
  </si>
  <si>
    <t>5 MESES</t>
  </si>
  <si>
    <t>CONTRATO DE SUMINISTRO, MANTENIMIENTO CORRECTIVO Y PREVENTIVO DE LOS SISTEMAS DE REFRIGERACION, NEVERAS, AIRES ACONDICIONADOS Y CONGELADORES DE LA UNIVERSIDAD DEL CAUCA.</t>
  </si>
  <si>
    <t>CONTRATO DE SUMINISTRO, MANTENIMIENTO PREVENTIVO Y CORRECTIVO DE LOS EQUIPOS DE OPTICA, TEMPERATURA Y PRECISION DE LOS LABORATORIOS DE LAS DIFERENTES FACULTADES DE LA UNIVERSDIDAD DEL CAUCA</t>
  </si>
  <si>
    <t>CONTRATO DE SUMINISTRO, REALIZAR ACTIVIDADES DE MANTENIMIENTO PREVENTIVO DE LOS EQUIPOS COMO EL SISTEMA DE PURIFICACION DE AGUA WATER PRO BT CON UV, INCUBADORAS DE CO2, Y ULTRACONGELADORES DE LOS LABORATORIOS DE GENETICA, INMUNOLOGIA Y BIOLOGIA MOLECULAR DE LA UNIVERSIDAD DEL CAUCA.</t>
  </si>
  <si>
    <t>CONTRATO DE SUMINISTRO, REALIZAR EL MANTENIMIENTO PREVENTIVO Y SUMINISTRO DE REPUESTOS PARA LOS EQUIPOS DE JARDINERÍA DE LAS DIFERENTES DEPENDENCIAS DE LA UNIVERSIDAD DEL CAUCA.</t>
  </si>
  <si>
    <t>CONTRATO DE SUMINISTRO, EL CONTRATISTA SE COMPROMETE A SUMINISTRAR MANTENIMIENTO PREVENTIVO Y CALIBRACION DE LOS EQUIPOS DE FONOAUDIOLOGIA DE LA FACULTAD DE CIENCIAS DE LA SALUD Y DEL CENTRO UNIVERSITARIO DE SALUD ALFONSO LOPEZ DE LA UNIVERSIDAD DEL CAUCA.</t>
  </si>
  <si>
    <t>CONTRATO DE SUMINISTRO EL CONTRATISTA SE COMPROMETE A SUMINISTRAR MANTENIMINETO PREVENTIVO DEL CROMATOGRAFO DE GASES MARCA SHIMADZU DEL LABORATORIO DE CATALISIS DEL DEPARTAMENTO DE QUIMICA DE LA UNIVERSIDAD DEL CAUCA, DURANTE UN (01)MES, CONTADOS A PARTIR DE LA FECHA DEL ACTA DE INICIO.</t>
  </si>
  <si>
    <t>CONTRATO DE SUMINISTRO, SUMINISTRO DEL SERVICIO DE MANTENIMIENTO PREVENTIVO Y CORRECTIVO DE PLANTAS ELECTRICAS DE LA UNIVERSIDAD DEL CAUCA.</t>
  </si>
  <si>
    <t xml:space="preserve">CONTRATO DE SUMINISTRO, EL CONTRATISTA SE OBLIGA A REALIZAR EL MANTENIMIENTO PREVENTIVO Y CORRECTIVO DE LAS MAQUINAS DE LOS GIMNASIOS DE LA UNIVERSIDAD DEL CAUCA. </t>
  </si>
  <si>
    <t>CONTRATO DE SUMINISTRO, EL CONTRATISTA SE OBLIGA A REALIZAR EL MANTENIMIENTO   PREVENTIVO DEL ASCENSOR UP10-25650-4/4/4-SIMPLEX UBICADO EN LA FACULTAD DE CIENCIAS CONTABLES, ECONÓMICAS Y ADMINISTRATIVAS DE LA UNIVERSIDAD DEL CAUCA</t>
  </si>
  <si>
    <t>11,5 MESES</t>
  </si>
  <si>
    <t>CONTRATAR ACTIVIDADES DE MANTENIMIENTO PREVENTIVO Y LOS CORRECTIVOS QUE SE REQUIERAN PARA LAS CABINAS DE SEGURIDAD BIOLÓGICA, EXTRACTORAS Y DE FLUJO LAMINAR DE LOS LABORATORIOS DE QUÍMICA, BIOLOGÍA, AGROPECUARIAS, TOXICOLOGÍA GENÉTICA Y CITOGENÉTICA, UNIFICADO E INMUNOLOGÍA Y MICROSCOPIA ELECTRÓNICA DE LA UNIVERSIDA</t>
  </si>
  <si>
    <t>MANTENIMIENTO PREVENTIVO DE LA DESCARGA DE LA BOMBA FRANKLIN ELECTRIC INSTALADA EN EL POSO DE LA PETARI DE LA FACULTAD DE CIENCIAS AGRARIAS DE LA UNIVERSIDAD DEL CAUCA</t>
  </si>
  <si>
    <t>MANTENIMIENTO PREVENTIVO Y CORRECTIVO DE LAS MAQUINAS DE IMPRESIÓN EL ÁREA DE MERCADEO Y PRODUCCIÓN - TALLER EDITORIAL DE LA UNIVERSIDAD DEL CAUCA</t>
  </si>
  <si>
    <t>PRESTAR EL SERVICIO DE MANTENIMIENTO PREVENTIVO DEL ASCENSOR MITSUBISHI DEL EDIFICIO DE LAS TICS DE LA UNIVERSIDAD DEL CAUCA</t>
  </si>
  <si>
    <t>MANTENIMIENTO PREVENTIVO Y CORRECTIVO DE LAS MAQUINAS DE LITOGRAFIA DEL TALLER EDITORIAL DE LA UNIVERSIDAD DEL CAUCA</t>
  </si>
  <si>
    <t>MANTENIMIENTO PREVENTIVO DE TOSTADORA DE LA FACULTAD DE CIENCIAS AGROPECUARIAS DE LA UNIVERSIDAD DEL CAUCA.</t>
  </si>
  <si>
    <t>REALIZAR ACTIVIDADES DE MANTENIMIENTO CORRECTIVO PARA ULTRACONGELADOR, MARCA: REVCO, MODELO: ULT1786-5-D37, SN: X280-273451-YO, CONSISTE EN: CAMBIO DE COMPRESOR DE LA PRIMERA ETAPA DEL SISTEMA DE REFRIGERACIÓN (INSTALACIÓN DE COMPRESOR GENERICO) EN CASCADA, CAMBIO DE KIT ELECTRICO, CAMBIO DE ACUMULADOR DE SUCCIÓN, CAMBIO DE AISLANE TÉRMICO, LAVADAO DE SISTEMA, CARGA DE FLUIDOS REFRIGERANTES, PERTENENCIENTE AL LABORATORIO DE INMUNOLOGIA DE LA FACULTAD DE CIENCIAS DE LA SALUD DE LA UNIVERSIDAD DEL CAUCA.</t>
  </si>
  <si>
    <t>MANTENIMIENTO CORRECTIVO EQUIPOS BIOMEDICOS Y DE PRUEBAS ESPECIALES (IMPREVISTOS)</t>
  </si>
  <si>
    <t>MANTENIMIENTO CORRECTIVO EQUIPOS DE DIFERENTES TECNOLOGIAS (IMPREVISTOS)</t>
  </si>
  <si>
    <t>MANTENIMIENTO PREVENTIVO DE EQUIPOS DEL LABORATORIO DE SIMULACION</t>
  </si>
  <si>
    <t>CONTRATO DE SUMINISTRO, EL CONTRATISTA SE OBLIGA A REALIZAR EL MANTENIMIENTO   PREVENTIVO DEL ASCENSOR , UBICADO EN LA FACULTAD DE CIENCIAS NATURLALES DE LA EDUCACIÓN DE LA UNIVERSIDAD DEL CAUCA</t>
  </si>
  <si>
    <t>ADECUACIÓN Y SUMINISTRO PARA SUBSTECIONES Y REDES ELECTRICAS DE LAS DIFERENTES DEPENDENCIAS</t>
  </si>
  <si>
    <t>SUMINISTRO DE MANTENIMIENTO EQUIPÓS DE VIENTO, FACULTAD DE ARTES</t>
  </si>
  <si>
    <t>MANTENIMIENTO  PREVENTIVO Y CALIBRACIÓN DE LOS EQUIPO DE LABORATORIO DE TOPOGRAFIA</t>
  </si>
  <si>
    <t>SERVICIOS DE APOYO A LAS ACTIVIDADES RELACIONADAS CON EL REGISTRO, INFORMACION Y CONTROL DE LAS SOLICITUDES DE MANTENIMIENTO, CONTROL Y CUSTODIA DE EQUIPOS RECIBIDOS PARA MANTENIMIENTO PREVENTIVO Y CORRECTIVO.</t>
  </si>
  <si>
    <t>SERVICIOS PARA APOYAR LAS ACTIVIDADES DE MANTENIMIENTO PREVENTIVO Y CORRECTIVO DE IMPRESORAS Y FOTOCOPIADORAS EXISTENTES EN LA UNIVERSIDAD DEL CAUCA.</t>
  </si>
  <si>
    <t>SERVICIOS DE APOYO TECNICO EN LAS ACTIVIDADES DE REVISION DE EQUIPOS, Y ACTUALIZACION DE LAS HOJAS DE VIDA INDIVIDUAL DE LOS EQUIPOS DE LA UNIVERSIDAD EN LOS SISTEMAS DE INFORMACION QUE MANEJA LA DIVISION ADMINISTRATIVA Y DE SERVICIOS -ÁREA DE MANTENIMIENTO Y APOYO EN EJECUCION DEL PLAN DE MANTENIMIENTO DE EQUIPOS.</t>
  </si>
  <si>
    <t>SERVICIOS PARA APOYAR LAS ACTIVIDADES DE MANTENIMIENTO PREVENTIVO Y CORRECTIVO DE LOS EQUIPOS ELECTRÓNICOS Y AUDIOVISUALES DE LA UNIVERSIDAD DEL CAUCA.</t>
  </si>
  <si>
    <t>SERVICIOS DE INGENIERIA BIOMEDICA PARA EL APOYO DE LAS ACTIVIDADES TENDIENTES A LA CONSERVACION, SOSTENIMIENTO, REPARACION, SEGUIMIENTO, CONTROL Y VIGILANCIA DE EQUIPOS DE TECNOLOGIA BIOMEDICA Y DE PRUEBAS ESPECIALES EXISTENTES EN LA INSTITUCION. DURANTE CINCO (5) MESES CALENDARIO, CONTADOS A PARTIR DE LA FECHA DEL ACTA DE INICIO.</t>
  </si>
  <si>
    <t>SERVICIOS PARA EL APOYO TÉCNICO EN ELECTRÓNICA Y ELÉCTRICA PARA EL MANTENIMIENTO DE EQUIPOS ELÉCTRICOS Y ELECTROMECÁNICOS UTILIZADOS, DE LAS DIFERENTES SEDES DE LA UNIVERSIDAD DEL CAUCA.</t>
  </si>
  <si>
    <t>SERVICIOS PARA APOYAR LAS ACTIVIDADES DE MANTENIMIENTO DE EQUIPOS ELÉCTRICOS, INDUSTRIALES Y DE POTENCIA, ENTRE OTROS DE LA UNIVERSIDAD DEL CAUCA.</t>
  </si>
  <si>
    <t>SERVICIOS PARA APOYAR LAS ACTIVIDADES DE MANTENIMIENTO PREVENTIVO Y CORRECTIVO DE LOS EQUIPOS DE TEOLOGÍA BIOMÉDICA DEL ÁREA DE MANTENIMIENTO DE LA UNIVERSIDAD DEL CAUCA.</t>
  </si>
  <si>
    <t>2.2.1.2.   LOCATIVOS</t>
  </si>
  <si>
    <t>721015  721029  721033  721513  721520  721525  721526  951219</t>
  </si>
  <si>
    <t>1MES</t>
  </si>
  <si>
    <t>OBRACIVIL</t>
  </si>
  <si>
    <t>VICTOR HUGO RODRIGUEZ LOPEZ  - COORDINADOR AREA DE MANTENIMIENTO  TEL. 8209800 EXT.2800 NIDIA HURTADO-ALEX</t>
  </si>
  <si>
    <t>MANTENIMIENTO INTEGRAL DE BIENES MUEBLES E INMUEBLES DE LA UNIVERSIDAD DEL CAUCA</t>
  </si>
  <si>
    <t>12MESES</t>
  </si>
  <si>
    <t>SI</t>
  </si>
  <si>
    <t>SERVICIO DE CONSULTORIA PARA EJECUTAR LA INTERVENTORIA TECNICA, ADMINISTRATIVA, JURIDICA Y FINANCIERA PARA EL MANTENIMIENTO INTEGRAL DE BIENES INMUEBLES DE LAS DIFERENTES DEPENDENCIAS DE LA UNIVERSIDAD DEL CAUCA.</t>
  </si>
  <si>
    <t>CONTRATO DE CONSULTORIA</t>
  </si>
  <si>
    <t>VICTOR HUGO RODRIGUEZ LOPEZ  - COORDINADOR AREA DE MANTENIMIENTO  TEL. 8209800 EXT.2800 NIDIA HURTADO-ADRIANA PUSCUZ</t>
  </si>
  <si>
    <t>SUMINISTRAR, REPONER E INSTALAR VIDRIOS QUEBRADOS, ESPEJOS Y FALTANTES EN PUERTAS Y VENTANAS EN ALUMINIO DE LAS DEPENDENCIAS DE LA UNIVERSIDAD DEL CAUCA.</t>
  </si>
  <si>
    <t>9MESES</t>
  </si>
  <si>
    <t>CONTRATACIONDIRECTA</t>
  </si>
  <si>
    <t>SUMINISTRO E INSTALACION DE CHAPAS Y CERRADURAS, DUPLICADO DE LLAVES Y CAMBIO DE CLAVES DE CERRADURAS EN LAS DEPENDENCIAS DE LA UNIVERSIDAD DEL CAUCA, CONFORME A LAS ESPECIFICACIONES ESTABLECIDAS EN EL ESTUDIO PREVIO Y LA OFERTA PRESENTADA POR EL CONTRATISTA.</t>
  </si>
  <si>
    <t>CONTRATACION DE OPS</t>
  </si>
  <si>
    <t>OPS</t>
  </si>
  <si>
    <t>2.2.1.3.  VIGILANCIA Y SEGURIDAD</t>
  </si>
  <si>
    <t>921215  921217</t>
  </si>
  <si>
    <t>SUMINISTRO DEL SERVICIO DE PROTECCIÓN, SEGURIDAD Y VIGILANCIA PRIVADA PARA LAS INSTALACIONES, PREDIOS, BIENES MUEBLES E INMUEBLES Y PERSONAL OCUPANTE, EN LAS SEDES DE LA CIUDAD DE POPAYÁN Y LAS LOCALIZADAS EN DIFERENTES ZONAS DEL DEPARTAMENTO DEL CAUCA</t>
  </si>
  <si>
    <t>EDWIN NESTOR BURBANO  - COORDINADOR DE SEGURIDAD TE. 8209800 EXT.2807 NIDIA HURTADO. ALEX</t>
  </si>
  <si>
    <t xml:space="preserve">2.2.1.4.  SERVICIO DE ASEO </t>
  </si>
  <si>
    <t>SUMINISTRO DEL SERVICIO INTEGRAL DE ASEO, INCLUYENDO PROTOCOLO DE RECICLAJE, MANTENIMIENTO DE JARDINES Y APOYO LOGÍSTICO, A PRESTAR EN DIFERENTES DEPENDENCIAS Y SEDES DE LA UNIVERSIDAD DEL CAUCA</t>
  </si>
  <si>
    <t>VICTOR HUGO RODRIGUEZ LOPEZ  - COORDINADOR AREA DE MANTENIMIENTO  TEL. 8209800 EXT.2806 NIDIA HURTADO- ALEX</t>
  </si>
  <si>
    <t>SERVICIO DE RECOLECCION DE RESIDUOS HOSPITALARIOS</t>
  </si>
  <si>
    <t>VICTOR HUGO RODRIGUEZ LOPEZ  - COORDINADOR AREA DE MANTENIMIENTO  TEL. 8209800 EXT.2806 NIDIA HURTADO-DEYSI</t>
  </si>
  <si>
    <t xml:space="preserve">2.2.1.5. VARIOS </t>
  </si>
  <si>
    <t>SERVICIOS DE REVISION Y RECARGA DE EXTINTORES DE LA UNIVERSIDAD DEL CAUCA.</t>
  </si>
  <si>
    <t>SUMINISTRO PARA SERVICIO ESPECIALIZADO DE DESINFECCIÓN, DESODORIZACIÓN Y ESTERILIZACIÓN DE MATERIAL BIBLIOGRÁFICO EN LAS DIFERENTES SEDES DE LA DIVISIÓN DE BIBLIOTECAS.</t>
  </si>
  <si>
    <t>251717  251720  251728  251733  251737  251739  251740  251738  781815  781817</t>
  </si>
  <si>
    <t>SERVICIO DE MANTENIMIENTO PREVENTIVO Y/O CORRECTIVO A TODO COSTO DE LOS VEHICULOS QUE CONFORMAN EL PARQUE AUTOMOTOR DE LA UNIVERSIDAD DEL CAUCA.</t>
  </si>
  <si>
    <t xml:space="preserve">SUB TOTAL </t>
  </si>
  <si>
    <t>SUBSTOTAL SERVICIO DE MANTENIMIENTO</t>
  </si>
  <si>
    <t>2.2.2.  ARRENDAMIENTOS</t>
  </si>
  <si>
    <t xml:space="preserve">CONTRATO DE ARRENDAMIENTO EL ARRENDADOR ENTREGA EN CALIDAD DE ARRENDO A LA UNIVERSIDAD DEL CAUCA, UN BIEN INMUEBLE UBICADO EN EL MUNICIPIO DE SANTANDER DE QUILICHAO PARA EL FUNCIONAMIENTO DEL CONSULTORIO JURÍDICO Y CENTRO DE CONCILIACIÓN </t>
  </si>
  <si>
    <t>CONTRATO DE ARRENDAMIENTO</t>
  </si>
  <si>
    <t>OFICINA DE REGIONALIZACION- NIDIA HURTADO-DEYSI</t>
  </si>
  <si>
    <t>TOTAL ARRENDAMIENTOS</t>
  </si>
  <si>
    <t>2.2.3.  VIÁTICOS Y GASTOS DE VIAJE</t>
  </si>
  <si>
    <t>901215  781115</t>
  </si>
  <si>
    <t>SUMINISTRO DE TIQUETES AEREOS EN LAS RUTAS NACIONALES E INTERNACIONALES PARA LOS SERVIDORES UNIVERSITARIOS, ESTUDIANTES, CONFERENCISTAS INVITADOS EN DESARROLLO DE LA MISION INSTITUCIONAL E INVESTIGADORES CONTRATISTAS DE LA UNIVERSIDAD DEL CAUCA Y EN LOS EVENTOS QUE SE REQUIERA.</t>
  </si>
  <si>
    <t>FUNCIONAMIENTO E INVERSION</t>
  </si>
  <si>
    <t>CIELO PEREZ SOLANO VICERRECTORIA ADMINISTRATIVA EXT 1127- VANESSA CADENA. MIREYA ALEX</t>
  </si>
  <si>
    <t>CONTRATO DE SUMINISTRO SERVICIO DE HOTEL PARA ALOJAMIENTO Y ALIMENTACION DE DOCENTES VISITANTES NACIONALES E INTERNACIONALES QUE IMPARTEN CÁTEDRA EN LOS DIFERENTES PROGRAMAS DEL CENTRO DE POSGRADOS DE LA UNIVERSIDAD DEL CAUCA. EL PLAZO UNICO ESTIMADO PARA LA EJECUCION DEL CONTRATO ES HASTA EL 31-12-2019 O HASTA AGOTAR EL VALOR CONTRATADO.</t>
  </si>
  <si>
    <t>10 MESES</t>
  </si>
  <si>
    <t>OFICINA DE  POSTGRADOS -MARTHA LUCIA CHAVEZ ZUÑIGA ADRIANA BENAVIDES. ALEX</t>
  </si>
  <si>
    <t>SERVICIO DE TRANSPORTE PARA LOS ESTUDIANTES DE LA SEDE NORTE</t>
  </si>
  <si>
    <t>OFICINA DE REGIONALIZACION- CAMILO SALAZAR-DANIELA GIRON</t>
  </si>
  <si>
    <t>TOTAL GASTOS DE VIAJE</t>
  </si>
  <si>
    <t>2.2.4 IMPRESOS Y PUBLICACIONES</t>
  </si>
  <si>
    <t>2.2.4.1. FOTOCOPIAS</t>
  </si>
  <si>
    <t xml:space="preserve">SUMINISTRO DE FOTOCOPIAS, IMPRESIONES A BLANCO Y NEGRO, IMPRESIONES A COLOR, EMPASTES, REDUCCIONES, ANILLADOS, AMPLIACIONES, LAMINADOS Y SIMILARES PARA EL CORRECTO DESARROLLO DE LAS ACTIVIDADES ACADÉMICAS Y ADMINISTRATIVAS DE LA FACULTAD DE CIENCIAS DE LA SALUD, </t>
  </si>
  <si>
    <t>SUMINISTRO DE FOTOCOPIAS, IMPRESIONES, EMPASTES, REDUCCIONES, ANILLADOS, AMPLIACIONES, LAMINADOS Y SIMILARES PARA EL CORRECTO DESARROLLO DE LAS ACTIVIDADES ACADÉMICAS Y ADMINISTRATIVAS DE LA FACULTAD DE CIENCIAS HUMANAS Y SOCIALES</t>
  </si>
  <si>
    <t xml:space="preserve">SUMINISTRO DE IMPRESION Y FOTOCOPIADO PARA LOS DOCENTES QUE ORIENTAN MODULOS EN LOS DIFERENTES POSGRADOS DE LA FACULTAD DE CIENCIAS CONTABLES ECONOMICAS Y ADMINISTRATIVAS. </t>
  </si>
  <si>
    <t>FOTOCOPIAS DE LOS DIFERENTES PROGRAMAS DE POSGRADO Y PREGRADO QUE ADMINISTRA LA FACULTAD DE ING CIVIL.</t>
  </si>
  <si>
    <t>FOTOCOPIAS DE LOS DIFERENTES PROGRAMAS DE POSGRADO Y PREGRADO QUE ADMINISTRA LA FACULTAD DE ARTES.</t>
  </si>
  <si>
    <t>SUMINISTRAR FOTOCOPIAS, ANILLADOS, ARGOLLADOS, EMPASTADOS Y SIMILARES  PARA  EL AREA DE EGRESADOS DE LA UNIVERSIDAD DEL CAUCA .</t>
  </si>
  <si>
    <t xml:space="preserve">SERVICIO DE REDUCCION DE DIPLOMAS Y FOTOCOPIAS DE ACTAS DE GRADO DE LA CEREMONIAS DE GRADO. </t>
  </si>
  <si>
    <t>SUBTOTAL FOTOCOPIAS</t>
  </si>
  <si>
    <t>2.2.4.2. MATERIAL BIBLIOGRÁFICO</t>
  </si>
  <si>
    <t>ADQUISICION DE ELEMENTOS DE CONSUMO (LIBROS CONTROLADOS) PARA LA DIVISION DE GESTION DE MEDIOS Y RECURSOS BIBLIOGRAFICOS.</t>
  </si>
  <si>
    <t>CONTRATACION  DIRECTA</t>
  </si>
  <si>
    <t>ORDENES DE COMPRA</t>
  </si>
  <si>
    <t>CAMILO SALAZAR-MYRIAM TORRES LONDOÑO - JEFE DIVISION DE GESTION DE MEDIOS Y RECURSOS BIBLIOGRAFICOS TEL.8209800 EXT.2520 CAMILO-ADQUISICIONES</t>
  </si>
  <si>
    <t>SUBTOTAL MATERIAL BIBLIOGRAFICO</t>
  </si>
  <si>
    <t>2.2.4.4.SUSCRIPCIONES</t>
  </si>
  <si>
    <t>SUSCRIPCION POR MEDIO DE RESOLUCION A UN MEDIO IMPRESO QUE CUMPLE UNA FUNCION MUY IMPORTANTE PARA LA RECTORIA DE LA UNIVERSIDAD DEL CAUCA.</t>
  </si>
  <si>
    <t>RESOLUCIÓN</t>
  </si>
  <si>
    <t>MARTHA PILAR CAMPOS  JEFE CENTRO DE COMUNICACIONES TEL.8209800  EXT. 2453-CAMILO-LINA TROCHEZ</t>
  </si>
  <si>
    <t>SUSCRIPCION ANUAL A MEDIOS IMPRESOS QUE CUMPLEN FUNCION IMPORTANTE PAR EL CENTRO DE GESTION DE LAS COMUNICACIONES.</t>
  </si>
  <si>
    <t>SUSCRIPCION DE LA VICERRETORIA DE INVESTIGACIONES</t>
  </si>
  <si>
    <t>RENOVACION DE SUSCRIPCION AL NOTICIERO OFICIAL EN LINEA PARA LA DIVISION DE GESTION DE MEDIOS DE RECURSOS BIBLIOGRAFICOS DE LA UNIVERSIDAD DEL CAUCA.</t>
  </si>
  <si>
    <t>SUSCRIPCION DE LA UNIVERSIDAD DEL CAUCA EN MEDIOS IMPRESOS NACIONALES.</t>
  </si>
  <si>
    <t>SUSCRIPCION INSTITUCIONAL A LA BASE DE DATOS VIRTUAL PRO ES.</t>
  </si>
  <si>
    <t>CAMILO SALAZAR-MYRIAM TORRES LONDOÑO - JEFE DIVISION DE GESTION DE MEDIOS Y RECURSOS BIBLIOGRAFICOS TEL.8209800 EXT.2520LINA TROCHEZ</t>
  </si>
  <si>
    <t>RENOVACION DE SUSCRIPCION A LA REVISTA MALPENSANTE PARA LA DIVISION DE GESTION DE MEDIOS Y RECURSOS BIBLIOGRAFICOS.</t>
  </si>
  <si>
    <t>RENOVACION DE SUSCRIPCION DE LA BASE DE DATOS JSTOR POR VALOR DE USD$ 5.416,oo PARA LA DIVISION DE GESTION DE MEDIOS DE RECURSOS BIBLIOGRAFICOS DE LA UNIVERSIDAD DEL CAUCA</t>
  </si>
  <si>
    <t>RENOVACION DE LA BASE DE DATOS NAXOS MUSIC LIBRARY EN LINEA, CONFORMADA POR 40.000 PARTITURAS CON REPRODUCTOR PARA USO DE LA COMUNIDAD ACADEMICA DE LA UNIVESIDAD DEL CAUCA.</t>
  </si>
  <si>
    <t>RENOVACIÓN DE LA BASE DE DATOS LA CUAL OFRECE PUBLICACIONES JURÍDICAS Y CONTABLES ACTUALIZACIÓN PERMANENTE DE LAS PUBLICACIONES CON CONTENIDOS AMPLIADOS, FACILITANDO LAS CONSULTAS DE MANERA FÁCIL A TRAVÉS DE MOTOR DE BÚSQUEDA.</t>
  </si>
  <si>
    <t>CONTRATO DE COMPRAVENTA</t>
  </si>
  <si>
    <t>RENOVACION DE SUSCRIPCION DE LA BASE DE DATOS EBSCO HOST POR VALOR DE USD$ 15.450,oo PARA LA DIVISION DE GESTION DE MEDIOS DE RECURSOS BIBLIOGRAFICOS Y OTRAS DEPENDENCIAS DE LA UNIVERSIDAD DEL CAUCA. (T.R.M $3.099 DE 05-03-2018).</t>
  </si>
  <si>
    <t>RENOVACION DE SUSCRIPCION DE LA BASE DE DATOS JSTOR POR VALOR DE USD$ 5.416,oo PARA LA DIVISION DE GESTION DE MEDIOS DE RECURSOS BIBLIOGRAFICOS DE LA UNIVERSIDAD DEL CAUCA. (T.R.M $3.099 DE 05-03-2018).</t>
  </si>
  <si>
    <t xml:space="preserve">RENOVACION DE SUSCRIPCION DE LA BASE DE DATOS EBSCO HOST POR VALOR DE USD$ 15.450,oo PARA LA DIVISION DE GESTION DE MEDIOS DE RECURSOS BIBLIOGRAFICOS Y OTRAS DEPENDENCIAS DE LA UNIVERSIDAD DEL CAUCA. </t>
  </si>
  <si>
    <t>SUSCRIPCIONES AL DIARIO EL NUEVO LIBERAL PARA LA DIVISON DE BIBLIOTECAS DE LA UNIVERSIDAD DEL CAUCA.</t>
  </si>
  <si>
    <t>SUSCRIPCIÓN DE SOPORTE TÉCNICO A LA PLATAFORMA EZPROXY, GARANTIZANDO EL ACCESO A LA COMUNIDAD ACADÉMICA A LOS RECURSOS EDUCATIVOS DIGITALES DE BASE DE DATOS VINCULADAS A LA BIBLIOTECA VIRTUAL.</t>
  </si>
  <si>
    <t>RENOVACION DE BASE DE DATOS LEYEX.INFO Y AMBIENTALES.INFO CON CONTENIDO DE TIPO ACADEMICO E INVESTIGATIVO CON INFORMACION ECONOMICA Y JURIDICA DE COLOMBIA.</t>
  </si>
  <si>
    <t>RENOVACION DE SUSCRIPCION DE LA BASE DE DATOS E-LIBRO LTDA PARA LA DIVISION DE GESTION DE MEDIOS DE RECURSOS BIBLIOGRAFICOS DE LA UNIVERSIDAD DEL CAUCA.</t>
  </si>
  <si>
    <t>SUSCRIPCION DE LA DIVISION DE MEDIOS Y RECURSOS</t>
  </si>
  <si>
    <t>CONTRATO DE SUMINISTROS</t>
  </si>
  <si>
    <t>CONTRATO DE LICENCIA  EN VIRTUD DEL PRESENTE CONTRATO TRABAJANDO.COM ENTREGA PARA LA VIGENCIA DEL  AÑO 2020 LA LICENCIA A LA UNIVERSIDAD SOBRE EL SAAE Y SE COMPROMETE A REALIZAR SU INSTALACION Y MANTENIMIENTO, CON EL OBJETIVO QUE LA COMUNIDAD UNIVERSITARIA VINCULADA CON LA UNIVERSIDAD PUEDA BUSCAR OPORTUNIDADES LABORALES (DE TIEMPO COMPLETO, PRACTICAS O PASANTIAS PROFESIONALES) PARA ALUMNOS DE ULTIMO AÑO Y EGRESADOS DE LA UNIVERSIDAD A TRAVES DEL PORTAL DE EMPLEOS TRABAJANDO.COM.</t>
  </si>
  <si>
    <t>CONTRATO DE LICENCIA</t>
  </si>
  <si>
    <t>SUBTOTAL SUSCRIPCIONES</t>
  </si>
  <si>
    <t>2.2.4.5. PUBLICIDAD Y PROPAGANDA</t>
  </si>
  <si>
    <t>ADQUISICIÓN DE ELEMENTOS PUBLICITARIOS POP PARA PROMOCIÓN DE LA OFERTA ACADÉMICA DE LA UNIVERSIDAD DEL CAUCA.</t>
  </si>
  <si>
    <t>MARTHA PILAR CAMPOS  JEFE CENTRO DE COMUNICACIONES TEL.8209800  EXT. 2453 CAMILO DEYSI</t>
  </si>
  <si>
    <t>SUMINISTRAR SERVICIOS DE ESPACIOS PUBLICITARIOS CON EL FIN DE PROMOCIONAR TODOS LOS PROGRAMAS ACADÉMICOS QUE OFRECE LA UNIVERSIDAD DEL CAUCA.</t>
  </si>
  <si>
    <t>ORDEN DE PRESTACION DE SERVICIOS</t>
  </si>
  <si>
    <t>SUMINISTRO DE UN AVISO PUBLICITARIO EN LA REVISTA ACOPI INFORMA PARA DIFUNDIR EL PROCESO DE INSCRIPCIONES A LOS PROGRAMAS DE POSGRADO CORRESPONDIENTE AL I PERIODO 2020.</t>
  </si>
  <si>
    <t>PRESTAR SERVICIOS DE PUBLICIDAD MEDIANTE AVISOS PARA LA PROMOCIÓN DE LA OFERTA ACADÉMICA DE LA UNIVERSIDAD DEL CAUCA Y CONVOCATORIA A AUDIENCIA PÚBLICA DE RENDICIÓN DE CUENTAS.</t>
  </si>
  <si>
    <t>PRESTAR SERVICIOS PROFESIONALES PARA PREPRODUCCION, PRODUCCION, POSTPRODUCCION Y VOZ DE AUDIOS PROMOCIONALES RADIALES Y SPOTS PUBLICITARIOS PARA PROMOCION Y DIFUSION DE LOS PROGRAMAS ACADEMICOS.</t>
  </si>
  <si>
    <t>PRESTAR SERVICIOS DE PUBLICIDAD, PROMOCION Y DIVULGACION DE LA OFERTA ACADEMICA DE PROGRAMAS DEL PORTAFOLIO ACADEMICO DE LA UNIVERSIDAD DEL CAUCA, MEDIANTE LA PUBLICACION DE DOS PAGINAS EN LA REVISTA EMPRENDE.</t>
  </si>
  <si>
    <t>MARTHA PILAR CAMPOS  JEFE CENTRO DE COMUNICACIONES TEL.8209800  EXT. 2453 CAMILO-SARITA</t>
  </si>
  <si>
    <t>SERVICIOS DE PUBLICIDAD PARA PROMOCIÓN Y DIVULGACIÓN DE LA OFERTA ACADÉMICA DE PROGRAMAS DEL PORTAFOLIO ACADÉMICO DE LA UNIVERSIDAD DEL CAUCA</t>
  </si>
  <si>
    <t>CONTRATO DE O.S.  SERVICIOS DE PUBLICIDAD RADIAL PARA PROMOCIÓN Y DIVULGACIÓN DE LA OFERTA ACADÉMICA DE LA UNIVERSIDAD DEL CAUCA DE LOS PROGRAMAS DE PREGRADO Y POSGRADO.</t>
  </si>
  <si>
    <t>SERVICIOS DE PUBLICIDAD DIGITAL PARA PROMOCIÓN Y DIVULGACIÓN DE LA OFERTA ACADÉMICA DE LA UNIVERSIDAD DEL CAUCA</t>
  </si>
  <si>
    <t>SERVICIOS DE PUBLICIDAD PARA PROMOCIÓN DE LOS PROGRAMAS QUE OFERTA LA UNIVERSIDAD DEL CAUCA EN LA SEDE NORTE UBICADA EN EL MUNICIPIO DE SANTANDER DE QUILICHAO</t>
  </si>
  <si>
    <t>PRESTAR SERVICIOS DE PUBLICIDAD EN EL PORTAL WEB WWW.PERIODICOVIRTUAL.COM, DE LOS PRINCIPALES TEMAS QUE SE ORIGINAN EN LAS DIFERENTES DEPENDENCIAS UNIVERSITARIAS Y QUE CORRESPONDEN A LA DINÁMICA INSTITUCIONAL DE MANERA PERMANENTE.</t>
  </si>
  <si>
    <t>MARTHA PILAR CAMPOS  JEFE CENTRO DE COMUNICACIONES TEL.8209800  EXT. 2453 CAMILO- ALEJANDRA VALENCIA</t>
  </si>
  <si>
    <t>SUMINISTRAR SERVICIOS DE PUBLICIDAD DE LOS PROGRAMAS ACADÉMICOS DE PREGRADO, PREGRADO REGIONALIZADO Y POSGRADO DE LA UNIVERSIDAD DEL CAUCA, MEDIANTE PERIFONEO Y DISTRIBUCIÓN DE VOLANTES Y AFICHES</t>
  </si>
  <si>
    <t>SUMINISTRAR SERVICIOS DE PUBLICIDAD TELEVISIVA PARA LA PROMOCIÓN Y DIFUSIÓN DE LA OFERTA ACADEMICA DE LA UNIVERSIDAD DEL CAUCA.</t>
  </si>
  <si>
    <t>SUMINISTRO DE SERVICIOS DE PUBLICIDAD RADIAL PARA PROMOCIÓN Y DIFUSIÓN DE LA OFERTA ACADÉMICA DE LOS PROGRAMAS DE PREGRADO Y POSGRADO DE LA UNIVERSIDAD DEL CAUCA, EN LA EMISORA CARACOL 1330 AM Y EMISORA LA W.</t>
  </si>
  <si>
    <t>SUMINISTRAR SERVICIOS DE PROMOCIÓN Y DIFUSIÓN RADIAL DE LOS PROGRAMAS ACADÉMICOS QUE OFERTA LA UNIVERSIDAD DEL CAUCA DE PREGRADO, POSGRADO Y REGIONALIZACIÓN, CONFORME A LA PROPUESTA PRESENTADA, LA CUAL FORMA PARTE INTEGRAL DEL PRESENTE CONTRATO.</t>
  </si>
  <si>
    <t>SUMINISTRAR SERVICIOS DE PUBLICIDAD PARA LA PROMOCIÓN Y DIFUSIÓN DE LA OFERTA ACADÉMICA DE LA UNIVERSIDAD DEL CAUCA, CONFORME A LA PROPUESTA PRESENTADA, LA CUAL FORMA PARTE INTEGRAL DEL PRESENTE CONTRATO.</t>
  </si>
  <si>
    <t>SUMINISTRAR SERVICIOS DE PUBLICIDAD PARA PROMOCIÓN Y DIVULGACIÓN DE LA OFERTA ACADÉMICA DE LA UNIVERSIDAD DEL CAUCA PRINCIPALMENTE EN LOS MUNICIPIOS DEL NORTE DEL DEPARATEMENTO DEL CAUCA, CONFORME A LA PROPUESTA PRESENTADA, LA CUAL FORMA PARTE INTEGRAL DEL PRESENTE CONTRATO.</t>
  </si>
  <si>
    <t>SUMINISTRAR ELEMENTOS PUBLICITARIOS PARA DIFUSION DE LA OFERTA ACADEMICA DE LA UNIVERSIDAD DEL CAUCA.</t>
  </si>
  <si>
    <t>EL CONTRATISTA SE COMPROMETE A SUMINISTRAR SERVICIOS PARA LA EMISION DE MENSAJES INSTITUCIONALES DE PROMOCION Y DIFUSION DE LA OFERTA ACADEMICA DE TODOS LOS PROGRAMAS DE LA UNIVERSIDAD DEL CAUCA.</t>
  </si>
  <si>
    <t>O.S.  REALIZAR PAUTA PUBLICITARIA EN LA REVISTA TEMPO RELACIONADA CON LOS PROGRAMAS OFRECIDOS POR LA FACULTAD DE ARTES DE LA UNIVERSIDAD DEL CAUCA. DURANTE UN (1) MES CONTADOS A PARTIR DE LA FECHA DEL ACTA DE INICIO.</t>
  </si>
  <si>
    <t>ADQUISICION DE MATERIAL PUBLICITARIO P.O.P PARA EL CENTRO DE GESTION DE LAS COMUNICACIONES, RECTORIA Y MAESTRIA EN ESTUDIOS INTERDISCIPLINARIOS</t>
  </si>
  <si>
    <t>ADQUISICION DE ELEMENTOS DE PUBLICIDAD PARA EL CENTRO DE GESTION DE LAS COMUNICACIONES</t>
  </si>
  <si>
    <t>SERVICIO DE PUBLICACION DE EDICTOS POR FALLECIMIENTO DE FUNCIONARIOS DE LA UNIVERSIDAD DEL CAUCA DE CONFORMIDAD CON LAS NORMAS VIGENTES.</t>
  </si>
  <si>
    <t>SERVICIOS DE PUBLICIDAD PARA LA OFERTA ACADÉMICA DE LOS PROGRAMAS DE PREGRADO Y POSGRADO EN POPAYÁN Y SANTANDER DE QUILICHAO.</t>
  </si>
  <si>
    <t xml:space="preserve">SERVICIOS DE PUBLICIDAD PARA LA OFERTA ACADÉMICA DE LOS PROGRAMAS DE PREGRADO Y POSGRADO EN POPAYÁN Y SANTANDER DE QUILICHAO A TRAVÉS DE VALLAS, PENDONES Y PASACALLES </t>
  </si>
  <si>
    <t xml:space="preserve">  SERVICIO DE PUBLICIDAD Y PROPAGANDA PARA LA FACULTAD DE CIENCIAS CONTABLES, ECONOMICAS Y ADMINISTRATIVAS.</t>
  </si>
  <si>
    <t>SUBTOTAL PUBLICIDAD Y PROPAGANDA</t>
  </si>
  <si>
    <t>2.2.4.6.  OTROS</t>
  </si>
  <si>
    <t>TRASLADO PRESUPUESTAL A CUENTA OPERACION COMERCIAL DEL TALLER EDITORIAL, POR SERVICIOS PRESTADOS A DIFERENTES DEPENDENCIAS UNIVERSITARIAS.</t>
  </si>
  <si>
    <t>DIFERENTES DEPENDENCIAS- CAMILO SALAZAR LINA TROCHEZ</t>
  </si>
  <si>
    <t>TOTAL IMPRESOS Y PUBLICACIONES</t>
  </si>
  <si>
    <t>2.2.5.  COMUNICACIÓNY TRANSPORTE</t>
  </si>
  <si>
    <t>811221  811617</t>
  </si>
  <si>
    <t xml:space="preserve"> SUMINISTRO DE SERVICIO DE CANAL PRIMARIO DE ACCESO A INTERNET DEDICADO PARA LA UNIVERSIDAD DEL CAUCA Y SUS SEDES EN EL MUNICIPIO DE POPAYAN</t>
  </si>
  <si>
    <t>COORDINADORA GESTION DOCUMENTAL. TEL. 8209800 EXT.1106 NIDIA HURTADO DEYSI</t>
  </si>
  <si>
    <t>SUMINISTROD DE CANAL DE RESPALDO DE ACCESO A INTERNET DEDICADO PARA LA UNIVERSIDAD DEL CAUCA, CANAL DEDICADO PARA LAS SEDE LA CASONA DE SANTANDER DE QUILICHAO Y CANAL DEDICADO PARA LA SEDE CAMPUS CARVAJAL DE SANTANDER DE QUILICHAO -CAUCA</t>
  </si>
  <si>
    <t>JAIME LEONARDO MARTINEZ RODRIGUEZ - PROFESIONAL UNIVERSITARIO   TEL. 8209800 EXT.2104-NIDIA HURTADO DEYSY</t>
  </si>
  <si>
    <t>SUMINISTRO DE SERVICIOS DE MENSAJERÍA EXPRESA, A NIVEL, NACIONAL, DEPARTAMENTAL, URBANA, RURAL E INTERNACIONAL, PARA LA RECEPCIÓN, RECOLECCIÓN, Y ENTREGA PERSONALIZADA DE ENVÍOS DE CORRESPONDENCIA QUE REQUIERA DESPACHAR LA UNIVERSIDAD DEL CAUCA.</t>
  </si>
  <si>
    <t>SECRETARIA GENERALL. -NIDIA HURTADO. ADRIANA PUZCUS</t>
  </si>
  <si>
    <t>TOTAL COMUNICACIÓN Y TRANSPORTE</t>
  </si>
  <si>
    <t>2.2.6. SEGUROS</t>
  </si>
  <si>
    <t>841315  841316</t>
  </si>
  <si>
    <t>CONTRATAR UNA O VARIAS COMPAÑÍAS DE SEGUROS, DEBIDAMENTE AUTORIZADAS POR LA SUPERINTENDENCIA FINANCIERA DE COLOMBIA, PARA CONTRATAR LA ADQUISICIÓN DE LAS PÓLIZAS DE SEGUROS REQUERIDAS PARA AMPARAR Y PROTEGER LAS PERSONAS, LOS ACTIVOS E INTERESES PATRIMONIALES, LOS BIENES MUEBLES E INMUEBLES DE SU PROPIEDAD Y DE AQUELLOS POR LOS QUE SEA O LLEGARE A SER LEGALMENTE RESPONSABLE, O LE CORRESPONDA ASEGURAR EN VIRTUD DE DISPOSICIÓN LEGAL O CONTRACTUAL</t>
  </si>
  <si>
    <t>0104/2020</t>
  </si>
  <si>
    <t>CONTRATO DE SEGUROS</t>
  </si>
  <si>
    <t>CIELO PEREZ SOLANO-VICERRECTORIA ADMINISTRATIVA EXT: 1127-NIDIA HURADO-ALEX</t>
  </si>
  <si>
    <t>PORROGA CONTRATAR  INTERMEDIARIO DE SEGUROS</t>
  </si>
  <si>
    <t>TOTAL SEGUROS</t>
  </si>
  <si>
    <t>TOTAL ADQUISICION DE SERVICIOS</t>
  </si>
  <si>
    <t>TOTAL GASTOS GENERALES</t>
  </si>
  <si>
    <t>3.  BIENESTAR UNIVERSITARIO</t>
  </si>
  <si>
    <t>3.1.  ACTIVIDADES CULTURALES</t>
  </si>
  <si>
    <t>FOTOCOPIAS Y PUBLICACIONES</t>
  </si>
  <si>
    <t>CONTRATO DE SUMINISTRO PARA FOTOCOPIAS Y PUBLICACIONES EN LAS DIFERENTES ACTIVIADES CULTURALES DE LA UNIVERSIDAD DEL CAUCA</t>
  </si>
  <si>
    <t>Febrero de 2020</t>
  </si>
  <si>
    <t>FRANCISCO VALENCIA
DIVISIÓN DE CULTURA Y PATRIMONIO- ADRIANA BENAVIDES- ALEJANDRA VALENCIA</t>
  </si>
  <si>
    <t>CONTRATACIÓN DE PERSONAL - ACTIVIDADES CULTURALES</t>
  </si>
  <si>
    <t xml:space="preserve">CONTRATOS DE PRESTACIÓN DE SERVICIOS </t>
  </si>
  <si>
    <t>Enero de 2020</t>
  </si>
  <si>
    <t>CONTRATO DE PRESTACIÓN DE SERVICIOS</t>
  </si>
  <si>
    <t>FRANCISCO VALENCIA
DIVISIÓN DE CULTURA Y PATRIMONIO ADRIANA BENAVIDES</t>
  </si>
  <si>
    <t xml:space="preserve">OTROS </t>
  </si>
  <si>
    <t>CONTRATO PARA LA ADQUSICIÓN DE ELEMENTOS Y  MATERIALES PARA EL DESARROLLO DE ACTIVIDADES PATRIMONIALES DE LA UNIVERSIDAD DEL CAUCA</t>
  </si>
  <si>
    <t>FEBRERO de 2020</t>
  </si>
  <si>
    <t>FRANCISCO VALENCIA
DIVISIÓN DE CULTURA Y PATRIMONIO. ADRIANA BENEVIDES- ADQUISICIONES</t>
  </si>
  <si>
    <t>SUBTOTAL ACTIVIDADES CULTURALES</t>
  </si>
  <si>
    <t>3.2. ACTIVIDADES DEPORTIVAS</t>
  </si>
  <si>
    <t>OTROS</t>
  </si>
  <si>
    <t>ADQUISICIÓN DE ELEMENTOS DE CONSUMO PARA EL MANTENIMIENTO DE LA PISCINA DE LA DIVISIÓN DE GESTIÓN DE LA RECREACIÓN Y EL DEPORTE.</t>
  </si>
  <si>
    <t>CARLOS BURBANO-GUSTAVO
DIVISIÓN DE DEPORTE Y RECREACIÓN-ADRIANA BERNAVIDES-ADQUISICIONES</t>
  </si>
  <si>
    <t>CARLOS BURBANO
DIVISIÓN DE DEPORTE Y RECREACIÓN- ADRIANA BENAVIDES</t>
  </si>
  <si>
    <t>TOTAL ACTIVIDADES DEPORTIVAS</t>
  </si>
  <si>
    <t>3.3. ACTIVIDADES ESTUDIANTES</t>
  </si>
  <si>
    <t>CONTRATO DE SUMINISTRO PARA LA ADQUISICIÓN DE MATERIAL PUBLICITARIO REQUERIDO PARA LOS EVENTOS ESPECIALES PARA LOS ESTUDIANTES, EN DESARROLLO DE LA MISIÓN INSTITUCIONAL.</t>
  </si>
  <si>
    <t>DEIBAR HURTADO
VICERRECTORÍA DE CULTURA Y BIENESTAR  -ADRIANA BENAVIDES - ADRIANA PUSCUZ</t>
  </si>
  <si>
    <t>SUMINISTRO DE ALQUIER DE SONIDO PARA EVENTOS CULTURALES</t>
  </si>
  <si>
    <t>SUMINISTRO DE  AGENDAS PARA ENTREGAR A LOS ESTUDIANTES</t>
  </si>
  <si>
    <t xml:space="preserve"> 2 MESES</t>
  </si>
  <si>
    <t xml:space="preserve">DEIBAR HURTADO
VICERRECTORÍA DE CULTURA Y BIENESTAR  -ADRIANA BENAVIDES </t>
  </si>
  <si>
    <t>ADQUISICION DE SOUVENIRES PARA ESTUDIANTES, ADMINISTRATIVOS Y DOCENTES.</t>
  </si>
  <si>
    <t>DEIBAR HURTADO
VICERRECTORÍA DE CULTURA Y BIENESTAR  -ADRIANA BENAVIDES -ADRIANA PUSCUZ</t>
  </si>
  <si>
    <t>SERVICIO DE RESTAURANTE PARA LOS ESTUDIANTES DE LA FACULTAD DE CIENCIAS AGRARIAS</t>
  </si>
  <si>
    <t>DEIBAR HURTADO
VICERRECTORÍA DE CULTURA Y BIENESTAR  -ADRIANA BENAVIDES -DANIELA GIRON</t>
  </si>
  <si>
    <t xml:space="preserve">SERVICIO DE RESTAURANTE PARA LOS ESTUDIANTES DE LA FACULTAD DE CIENCIAS NATURALES, EXACTAS Y  DE LA EDUCACION </t>
  </si>
  <si>
    <t>TOTAL ACTIVIDADES ESTUDIANTILES</t>
  </si>
  <si>
    <t>3.4. ACTIVIDADES DE GESTIÓN</t>
  </si>
  <si>
    <t>ARRENDAMIENTO PARA EL PRESTAMO DE LAS CANCHAS DEL CENTRO RECREATIVO PISOJE PARA LA REALIZACIÓN DE LAS ACTIVIADES REQUERIDAS POR ESTUDIANTES Y FUNCIONARIOS EN EL DESARROLLO DE LA MISIÓN INSTITUCIONAL</t>
  </si>
  <si>
    <t>DEIBAR HURTADO
VICERRECTORÍA DE CULTURA Y BIENESTAR  -ADRIANA BENAVIDES -DEICY MARTINEZ</t>
  </si>
  <si>
    <t>SUMINISTRO DE PINES DE SOLAPA ELABORADOS EN ALEACION DE METALES DE 0.50 DE 2X2 RECUBIERTOS DE RESINA Y BAÑO DE ORO DE 18K DEBIDAMENTE EMPACADOS PARA ATENDER LAS DIFERENTES CEREMONIAS DE GRADOS</t>
  </si>
  <si>
    <t>DEIBAR HURTADO
VICERRECTORÍA DE CULTURA Y BIENESTAR  -ADRIANA BENAVIDES - ADQUISICIONES</t>
  </si>
  <si>
    <t>ADQUISICION DE MODULOS STAND PARA LA ACTIVIDAD DE LA FERIA DEL LIBRO POPAYAN, ORGANIZADO POR LA VICERRECTORIA DE CULTURA Y BIENESTAR.</t>
  </si>
  <si>
    <t xml:space="preserve">PARTICIPACION EN LA XXVIII FERIA EMPRESARIAL Y ARTESANAL EXPOCAUCA 2019, A LLEVARSE A CABO </t>
  </si>
  <si>
    <t>INSCRPCION</t>
  </si>
  <si>
    <t>SUMINISTRO DE PUBLICIDAD Y PROPAGANDA (MAGAZINE) DE ACTIVIDADES CULTURALES</t>
  </si>
  <si>
    <t>DEIBAR HURTADO
VICERRECTORÍA DE CULTURA Y BIENESTAR  -ADRIANA BENAVIDES - DEICY MARTINEZ</t>
  </si>
  <si>
    <t xml:space="preserve">
DIVISIÓN DE DEPORTE Y RECREACIÓN- ADRIANA BENAVIDES</t>
  </si>
  <si>
    <t>TOTAL ACTIVIDADES DE GESTION</t>
  </si>
  <si>
    <t>3.5. ACTIVIDADES DE SALUD</t>
  </si>
  <si>
    <t xml:space="preserve">CONTRATACIÓN DE PERSONAL </t>
  </si>
  <si>
    <t>CATALINA ZARAMA 
DIVISIÓN DE SALUD INTEGRAL - ADRIANA BENAVIDES</t>
  </si>
  <si>
    <t xml:space="preserve"> LA CONTRATISTA SE COMPROMETE A SUMINISTRAR SERVICIOS LAVADO Y PLANCHADO DE SÁBANAS, TOALLAS, BLUSAS Y TODA LA ROPERÍA QUE ES UTILIZADA POR EL PERSONAL DE LA DIVISIÓN DE GESTIÓN DE SALUD INTEGRAL Y DESARROLLO HUMANO PARA LA ATENCIÓN EN SALUD DE LOS ESTUDIANTES DE LA UNIVERSIDAD DEL CAUCA.</t>
  </si>
  <si>
    <t>CATALINA ZARAMA 
DIVISIÓN DE SALUD INTEGRAL - ADRIANA BENAVIDES - ADRIANA PUCUZ</t>
  </si>
  <si>
    <t>ADQUISICION DE ELEMENTOS DE CONSUMO (ELEMENTOS DE ODONTOLOGIA Y REACTIVOS) PARA LA DIVISION DE GESTION DE SALUD INTEGRAL Y DESARROLLO HUMANO DE LA VICERRECTORIA DE CULTURA Y BIENESTAR</t>
  </si>
  <si>
    <t>CATALINA ZARAMA 
DIVISIÓN DE SALUD INTEGRAL - ADRIANA BENAVIDES - ADQUISICIONES</t>
  </si>
  <si>
    <t>ORDEN DE COMPRA 20190082, ADQUISICION DE ELEMENTOS DE CONSUMO (ELEMENTOS DE ODONTOLOGIA Y REACTIVOS) PARA LA DIVISION DE GESTION DE SALUD INTEGRAL Y DESARROLLO HUMANO DE LA VICERRECTORIA DE CULTURA Y BIENESTAR</t>
  </si>
  <si>
    <t>TOTAL ACTIVIDADES DE SALUD</t>
  </si>
  <si>
    <t>3.6.  CONVENCIÓN COLECTIVA</t>
  </si>
  <si>
    <t>ADQUISICION DE DETALLES PARA ATENDER LA ACTIVIDAD NAVIDEÑA DE LOS HIJOS DE LOS TRABAJADORES PUBLICOS Y OFICIALES, CONTEMPLADO EN EL ART 65 DEL ACUERDO 051 DE 2007</t>
  </si>
  <si>
    <t>TOTAL CONVENCION COLECTIVA</t>
  </si>
  <si>
    <t>TOTAL BIENESTAR UNIVERSITARIO</t>
  </si>
  <si>
    <t>TOTAL FUNCIONAMIENTO</t>
  </si>
  <si>
    <t>INVERSIÓN</t>
  </si>
  <si>
    <t>UNIDAD PEDAGÓGICA DE LAS LICENCIATURAS</t>
  </si>
  <si>
    <t>INVERSION</t>
  </si>
  <si>
    <t>FORTALECIMIENTO DE LA UNIDAD DE FORMACIÓN HUMANA CENTRADA EN UN PENSAMIENTO CRÍTICO, CIUDADANO, ÉTICO Y AMBIENTAL</t>
  </si>
  <si>
    <t>INCORPORACIÓN DE LOS PROGRAMAS ACADÉMICO EN LA GENERACIÓN DE UNA CULTURA DEL BILINGÜISMO</t>
  </si>
  <si>
    <t>FORTALECIMIENTO DE LA ACTIVIDAD FÍSICA FORMATIVA</t>
  </si>
  <si>
    <t xml:space="preserve">CENTRO DE RECURSOS PARA EL APRENDIZAJE Y LA INVESTIGACIÓN (CRAI) </t>
  </si>
  <si>
    <t>FORTALECIMIENTO DE LA PLATAFORMA SIMCA DE DARCA</t>
  </si>
  <si>
    <t xml:space="preserve">PROGRAMA PARA LA ATENCIÓN EDUCATIVA DE LAS PERSONAS CON DISCAPACIDAD </t>
  </si>
  <si>
    <t>DIRECCIONAMIENTO ESTRATÉGICO DE PROCESOS Y PROCEDIMIENTOS ACADÉMICOS-ADMINISTRATIVOS DEL CENTRO DE POSGRADOS UNIVERSIDAD DEL CAUCA</t>
  </si>
  <si>
    <t>PLAN DE VINCULACIÓN Y DESARROLLO INTEGRAL DE LOS EGRESADOS</t>
  </si>
  <si>
    <t>PLAN - IMPLEMENTACIÒN DE UN SISTEMA DE GESTIÓN DE CALIDAD BAJO LOS LINEAMIENTOS DE LA LEY 872 DE 2003 E ISO 9001:2015  (CERTIFICACIÓN ISO 9001-2015)</t>
  </si>
  <si>
    <t xml:space="preserve">PLAN DE RENOVACIÓN DE LA ACREDITACIÓN INSTITUCIONAL </t>
  </si>
  <si>
    <t>PLAN DE RENOVACIÓN ACREDITACIÓN DE PROGRAMAS</t>
  </si>
  <si>
    <t>ATENCIÓN A LOS PLANES DE MEJORAMIENTO DE LOS PROGRAMAS DE PREGRADO Y POSGRADO ACREDITADOS Y ACREDITABLES Y LAS BECAS SABER PRO</t>
  </si>
  <si>
    <t>IMPLEMENTACIÓN DEL ECOSISTEMA DE CIENCIA, TECNOLOGIA E INNOVACIÒN</t>
  </si>
  <si>
    <t>IMPLEMENTACIÓN DEL PROGRAMA EXCELENCIA EN INVESTIGACIÓN</t>
  </si>
  <si>
    <t>FORTALECIMIENTO A LA GESTIÓN DE LA INNOVACIÓN Y LA TRANSFERENCIA</t>
  </si>
  <si>
    <t>RECONOCIMIENTO E INTERACCIÓN SOCIAL PARA LA PAZ TERRITORIAL "UNICAUCA PARA TI"</t>
  </si>
  <si>
    <t xml:space="preserve">CONSOLIDACIÓN DE UNA AGENDA CULTURAL COMO UN ESPACIO PROPICIO PARA EL ESPARCIMIENTO CULTURAL TANTO DE LA COMUNIDAD UNIVERSITARIA COMO DE LA CIUDADANÍA EN GENERAL </t>
  </si>
  <si>
    <t>IMPLEMENTACIÓN DE ESPACIOS DE LIBRE ESPARCIMIENTO PARA EL DESARROLLO FÍSICO Y EMOCIONAL INTEGRAL PARA LA COMUNIDAD UNIVERSITARIA</t>
  </si>
  <si>
    <t>FORTALECIMIENTO DEL USO DE MEDIOS DE TRANSPORTE ALTERNATIVO “UNIVERCICLETA”</t>
  </si>
  <si>
    <t>FORTALECIMIENTO DE LA GESTIÓN AMBIENTAL DE LA UNIVERSIDAD DEL CAUCA Y SEMANA AGRARIA -FACA(10)</t>
  </si>
  <si>
    <t xml:space="preserve">IMPLEMENTACIÓN DEL MODELO DE  PERMANENCIA Y GRADUACIÓN ESTUDIANTIL </t>
  </si>
  <si>
    <t>GENERACIÓN DE PROCESOS FORMATIVOS QUE PERMITAN EL RECONOCIMIENTO DE LA DIFERENCIA, LA FORMACIÓN CIUDADANÍA Y MEJOREN LA CULTURA INSTITUCIONAL</t>
  </si>
  <si>
    <t>FORTALECIMIENTO DE LA ORQUESTA SINFÓNICA UNIVERSIDAD DEL CAUCA</t>
  </si>
  <si>
    <t>MODERNIZACIÓN DE RED Y PLATAFORMAS TECNOLÓGICAS DE LA UNIVERSIDAD DEL CAUCA</t>
  </si>
  <si>
    <t>MODERNIZACIÓN DE LAS TECNOLOGÍAS DE INFORMACIÓN Y COMUNICACIÓN “DATA CENTER UNIVERSIDAD DEL CAUCA”</t>
  </si>
  <si>
    <t>CONSOLIDACIÓN DE LA INFORMACIÓN DE LOS SISTEMAS DE INFORMACIÓN "UNICAUCA EN CIFRAS"</t>
  </si>
  <si>
    <t>MARCACIÓN DE LOS BIENES MUEBLES E INMUEBLES DE LA UNIVERSIDAD DEL CAUCA</t>
  </si>
  <si>
    <t>ELABORACIÓN DE DISEÑOS Y ESTUDIOS PREVIOS PARA IMPLEMENTACIÓN DEL PLAN MAESTRO URBANÍSTICO Y ARQUITECTÓNICO DE LA UNIVERSIDAD DEL CAUCA 2018-2022</t>
  </si>
  <si>
    <t>DESARROLLO DE CONSTRUCCIONES NUEVAS Y OBRAS CIVILES PARA IMPLEMENTACIÓN DEL PLAN MAESTRO URBANÍSTICO Y ARQUITECTÓNICO 2018-2022</t>
  </si>
  <si>
    <t>ADQUISICIÓN DE MOBILIARIO, EQUIPOS Y EQUIPOS ESPECIALES PARA IMPLEMENTACIÓN DEL PLAN MAESTRO URBANÍSTICO Y ARQUITECTÓNICO 2018-2022</t>
  </si>
  <si>
    <t>REALIZACIÓN DE ADECUACIONES, ACABADOS ARQUITECTONICOS, CAMBIOS DE USO E ILUMINACIÓN, REDES ELÉCTRICAS, DE VOZ Y DATOS PARA IMPLEMENTACIÓN DEL PLAN MAESTRO URBANÍSTICO Y ARQUITECTÓNICO</t>
  </si>
  <si>
    <t>GENERACIÓN DE ESPACIOS DE MOVILIDAD Y PARQUEADEROS PARA IMPLEMENTACIÓN DEL PLAN MAESTRO URBANÍSTICO Y ARQUITECTÓNICO 2018-2022</t>
  </si>
  <si>
    <t>DESARROLLO DE CONSULTORÍAS RELACIONADAS CON PROYECTOS DE INFRAESTRUCTURA Y DESARROLLO DE SISTEMAS DE INFORMACIÓN</t>
  </si>
  <si>
    <t>PFC- CONSTRUCCIÓN DEL CAMPO DE JUEGO PARA LA PRÁCTICA DEL DEPORTE EN LA SEDE DE SANTANDER DE QUILICHAO.</t>
  </si>
  <si>
    <t>PFC. DOTACIÓN DE EQUIPOS ESPECÍFICOS PARA LOS DEPARTAMENTOS DE FÍSICA, QUÍMICA Y MORFOLOGÍA DE LA UNIVERSIDAD DEL CAUCA.</t>
  </si>
  <si>
    <t>PFC.  SUMINISTRO E INSTALACIÓN DE MOBILIARIO PARA LA ZONA ADMINISTRATIVO DEL CENTRO DEPORTIVO UNIVERSITARIO.</t>
  </si>
  <si>
    <t>TOTAL INVERSION</t>
  </si>
  <si>
    <t>TOTAL PAA</t>
  </si>
  <si>
    <t>OTROSI AL CONTRATO DE OBRA 5.5-31.4/020 de 2019, MANTENIMIENTO INTEGRAL DE BIENES MUEBLES E INMUEBLES DE LA UNIVERSIDAD DEL CAUCA (FACHADAS)</t>
  </si>
  <si>
    <t xml:space="preserve">Gestión Administrativa
Vicerrectoría Administrativa
Plan Anual de Adquisiciones </t>
  </si>
  <si>
    <t>PLAN ANUAL DE ADQUISICIONES  VIGENCIA 2020</t>
  </si>
  <si>
    <t>SERVICIO DE 3 FUMIGACIONES POR REQUERIMIENTO ANUAL DEL PLAN DE CONTROL DE PLAGAS DE LAS DIFERENTES SEDES Y DEPENDENCIAS DE LA UNIVERSIDAD DEL CAUCA PARA EL AÑO 2020.</t>
  </si>
  <si>
    <t>SUMINISTRO DE SERVICIOS DE PODA DE ZONAS VERDES DE FACULTADES Y EDIFICIOS DE LA UNIVERSIDAD DEL CAUCA.</t>
  </si>
  <si>
    <t>INSUMOS REGIONALIZACION</t>
  </si>
  <si>
    <t>ADQUISICION DE ANTIVIRUS ( NO TIENE RECURSOS)</t>
  </si>
  <si>
    <t>LAURA CASTELLANOS-SECRETARIA GENERAL. TEL 8209800 EXT1107 VANESSA. SARA LOPEZ</t>
  </si>
  <si>
    <t>CAMILO SVICERRECTORIA DE INVESTIGACIONES- LINA TROCHEZ- CAMILO</t>
  </si>
  <si>
    <t>CAMILO SALAZAR-MYRIAM TORRES LONDOÑO - JEFE DIVISION DE GESTION DE MEDIOS Y RECURSOS BIBLIOGRAFICOS TEL.8209800 EXT.2520 CAMILO LINA TROCHEZ</t>
  </si>
  <si>
    <t>CAMILO SALAZAR-MYRIAM TORRES LONDOÑO - JEFE DIVISION DE GESTION DE MEDIOS Y RECURSOS BIBLIOGRAFICOS TEL.8209800 EXT.2520 LINA TROCHEZ. CAMILO</t>
  </si>
  <si>
    <t>CAMILO SALAZAR-MYRIAM TORRES LONDOÑO - JEFE DIVISION DE GESTION DE MEDIOS Y RECURSOS BIBLIOGRAFICOS TEL.8209800 EXT.2520LINA TROCHEZ- CAMILO</t>
  </si>
  <si>
    <t>CAMILO SALAZAR-MYRIAM TORRES LONDOÑO - JEFE DIVISION DE GESTION DE MEDIOS Y RECURSOS BIBLIOGRAFICOS TEL.8209800 EXT.2520LINA TROCHEZ-CAMILO</t>
  </si>
  <si>
    <t>CAMILO SALAZAR-MYRIAM TORRES LONDOÑO - JEFE DIVISION DE GESTION DE MEDIOS Y RECURSOS BIBLIOGRAFICOS TEL.8209800 EXT.2520CAMILO ADRIANA PUZCUS</t>
  </si>
  <si>
    <t>VICERRECTORIA ADMINISTRATIVA - ADRIANA BENAVIDES-ADQUISCIONES</t>
  </si>
  <si>
    <t>LUIS GUILLERMO JARAMILLO - VICERRECTORIA ACADEMICA.  TELÉFONO: (+57) 8209800 EXT. 1373 LINA TROCHEZ</t>
  </si>
  <si>
    <t>LUIS GUILLERMO JARAMILLO - VICERRECTORIA ACADEMICA.  TELÉFONO: (+57) 8209800 EXT. 1373-LINA TROCHEZ</t>
  </si>
  <si>
    <t>CENTRO DE POSTGRADOS-LINA TROCHEZ</t>
  </si>
  <si>
    <t>JUAN CARLOS VARONA-OFICINA DE EGRESADOS-LINA TROCHEZ</t>
  </si>
  <si>
    <t>MIGUEL CORCHUELO-CENTRO DE GESTION DE LA CALIDAD-LINA TROCHEZ</t>
  </si>
  <si>
    <t>HECTOR SAMUEL VILLADA CASTILLO-VICERRECTOR DE INVESTIGACIONES-LINA TROCHEZ</t>
  </si>
  <si>
    <t>DEIBAR -VICERRECTORIA BIENESTAR DE CULTURA-LINA TROCHEZ</t>
  </si>
  <si>
    <t>OSCAR CALDERON- DIVISION TICS-LINA TROCHEZ</t>
  </si>
  <si>
    <t>DIANA MELISSA-OFICINA DE PLANEACION-LINA TROCHEZ</t>
  </si>
  <si>
    <t>SONIA CASANOVA-AREA DE ADQUISICIONES-LINA TROCHEZ</t>
  </si>
  <si>
    <t>DIANA MELISSA-OFICINA DE PLANEACION.-LINA TROCHEZ</t>
  </si>
  <si>
    <t>CESAR NOGUERA MONTILLA - COORDINADOR AREA DE TRANSPORTE   TE.8209800 EXT.2807-NIDIA HURTADO DANIELA GIRON</t>
  </si>
  <si>
    <t>ALEJANDRA MARIA PLAZAS SALUDOCUPACIONAL-ADRIANA PUSCUZ-NIDIA HURTADO</t>
  </si>
  <si>
    <t>MYRIAM TORRES-DIVISION DE RECURSOS BIBLIOGRAFICOS- ADRIANA PUZCUS-NIDIA HURTADO</t>
  </si>
  <si>
    <t>IVAN ALBERTO RUIZ CAMAYO - COORIDNADOR MANTENIMIENTO DE EQUIPOS   TEL.8209800 EXT. 2481 DANIELA GIRON-NIDIA HURTADO</t>
  </si>
  <si>
    <t>EDGAR PARRA ROMERO - DECANO FACULTAD DE CIENCIAS DE LA SALUD TEL.8209800 EXT.2717 CAMILO SALAZAR- DEYSI</t>
  </si>
  <si>
    <t>EDGAR PARRA ROMERO - DECANO FACULTAD DE CIENCIAS DE LA SALUD TEL.8209800 EXT.2717 CAMILO SALAZARr- DEYSI</t>
  </si>
  <si>
    <t>ALEJANDRA MARIA PLAZA - JEFE DIVISION DE SEGURIDAD Y SALUD EN EL TRABAJO TEL.8209900 EXT.1162-NIDIA HURTADO-ADQUISICIONES</t>
  </si>
  <si>
    <t>SANDRA LILIANA TRUJILLO - JEFE DIVISION DE GESTION DE TALENTO HUMANO TEL.8209900 EXT.1162-ADQUISICIONES</t>
  </si>
  <si>
    <t>SANDRA LILIANA TRUJILLO - JEFE DIVISION DE GESTION DE TALENTO HUMANO TEL.8209900 EXT.1162 NIDIA HURTADO-ADQUISICIONES</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</si>
</sst>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164" formatCode="_-* #,##0_-;\-* #,##0_-;_-* &quot;-&quot;_-;_-@_-"/>
    <numFmt numFmtId="165" formatCode="_-&quot;$&quot;* #,##0.00_-;\-&quot;$&quot;* #,##0.00_-;_-&quot;$&quot;* &quot;-&quot;??_-;_-@_-"/>
    <numFmt numFmtId="166" formatCode="_-* #,##0.00_-;\-* #,##0.00_-;_-* &quot;-&quot;??_-;_-@_-"/>
    <numFmt numFmtId="167" formatCode="#,##0_ ;\-#,##0\ "/>
    <numFmt numFmtId="168" formatCode="_-* #,##0_-;\-* #,##0_-;_-* &quot;-&quot;??_-;_-@_-"/>
    <numFmt numFmtId="169" formatCode="* #,##0"/>
    <numFmt numFmtId="170" formatCode="dd/mm/yyyy;@"/>
    <numFmt numFmtId="171" formatCode="* #,##0.00"/>
    <numFmt numFmtId="172" formatCode="_-&quot;$&quot;* #,##0_-;\-&quot;$&quot;* #,##0_-;_-&quot;$&quot;* &quot;-&quot;??_-;_-@_-"/>
  </numFmts>
  <fonts count="33" x14ac:knownFonts="1">
    <font>
      <sz val="11"/>
      <color theme="1"/>
      <name val="Calibri"/>
      <family val="2"/>
      <scheme val="minor"/>
    </font>
    <font>
      <sz val="11"/>
      <color theme="1"/>
      <name val="Calibri"/>
      <family val="2"/>
      <scheme val="minor"/>
    </font>
    <font>
      <sz val="11"/>
      <color theme="0"/>
      <name val="Calibri"/>
      <family val="2"/>
      <scheme val="minor"/>
    </font>
    <font>
      <sz val="11"/>
      <color theme="1"/>
      <name val="Arial"/>
      <family val="2"/>
    </font>
    <font>
      <sz val="10"/>
      <name val="Arial"/>
      <family val="2"/>
    </font>
    <font>
      <sz val="11"/>
      <name val="Arial"/>
      <family val="2"/>
    </font>
    <font>
      <sz val="11"/>
      <color theme="4" tint="-0.249977111117893"/>
      <name val="Arial"/>
      <family val="2"/>
    </font>
    <font>
      <b/>
      <sz val="14"/>
      <name val="Arial"/>
      <family val="2"/>
    </font>
    <font>
      <b/>
      <sz val="11"/>
      <color theme="1"/>
      <name val="Arial"/>
      <family val="2"/>
    </font>
    <font>
      <u/>
      <sz val="11"/>
      <color theme="10"/>
      <name val="Calibri"/>
      <family val="2"/>
      <scheme val="minor"/>
    </font>
    <font>
      <sz val="11"/>
      <color theme="10"/>
      <name val="Arial"/>
      <family val="2"/>
    </font>
    <font>
      <b/>
      <sz val="11"/>
      <color indexed="8"/>
      <name val="Arial"/>
      <family val="2"/>
    </font>
    <font>
      <sz val="8"/>
      <color theme="1"/>
      <name val="Arial"/>
      <family val="2"/>
    </font>
    <font>
      <sz val="11"/>
      <color theme="0"/>
      <name val="Arial"/>
      <family val="2"/>
    </font>
    <font>
      <b/>
      <sz val="12"/>
      <color theme="0"/>
      <name val="Arial"/>
      <family val="2"/>
    </font>
    <font>
      <b/>
      <sz val="11"/>
      <color theme="0"/>
      <name val="Arial"/>
      <family val="2"/>
    </font>
    <font>
      <sz val="8"/>
      <color indexed="8"/>
      <name val="Arial"/>
      <family val="2"/>
    </font>
    <font>
      <sz val="10"/>
      <color theme="1"/>
      <name val="Arial"/>
      <family val="2"/>
    </font>
    <font>
      <b/>
      <sz val="11"/>
      <name val="Arial"/>
      <family val="2"/>
    </font>
    <font>
      <b/>
      <sz val="10"/>
      <color theme="1"/>
      <name val="Arial"/>
      <family val="2"/>
    </font>
    <font>
      <sz val="8"/>
      <name val="Arial"/>
      <family val="2"/>
    </font>
    <font>
      <sz val="9"/>
      <color indexed="8"/>
      <name val="Arial"/>
      <family val="2"/>
    </font>
    <font>
      <sz val="8"/>
      <color rgb="FF000000"/>
      <name val="Arial"/>
      <family val="2"/>
    </font>
    <font>
      <sz val="9"/>
      <color theme="1"/>
      <name val="Arial Narrow"/>
      <family val="2"/>
    </font>
    <font>
      <b/>
      <sz val="8"/>
      <color theme="1"/>
      <name val="Arial"/>
      <family val="2"/>
    </font>
    <font>
      <b/>
      <i/>
      <sz val="11"/>
      <color theme="1"/>
      <name val="Arial"/>
      <family val="2"/>
    </font>
    <font>
      <b/>
      <sz val="8"/>
      <name val="Arial"/>
      <family val="2"/>
    </font>
    <font>
      <b/>
      <sz val="8"/>
      <color theme="0"/>
      <name val="Arial"/>
      <family val="2"/>
    </font>
    <font>
      <b/>
      <sz val="20"/>
      <color theme="0"/>
      <name val="Arial"/>
      <family val="2"/>
    </font>
    <font>
      <b/>
      <sz val="9"/>
      <color indexed="81"/>
      <name val="Tahoma"/>
      <family val="2"/>
    </font>
    <font>
      <sz val="9"/>
      <color indexed="81"/>
      <name val="Tahoma"/>
      <family val="2"/>
    </font>
    <font>
      <sz val="9"/>
      <color indexed="8"/>
      <name val="Arial Narrow"/>
      <family val="2"/>
    </font>
    <font>
      <sz val="10"/>
      <color theme="1"/>
      <name val="Times New Roman"/>
      <family val="1"/>
    </font>
  </fonts>
  <fills count="25">
    <fill>
      <patternFill patternType="none"/>
    </fill>
    <fill>
      <patternFill patternType="gray125"/>
    </fill>
    <fill>
      <patternFill patternType="solid">
        <fgColor theme="4"/>
      </patternFill>
    </fill>
    <fill>
      <patternFill patternType="solid">
        <fgColor indexed="9"/>
        <bgColor indexed="64"/>
      </patternFill>
    </fill>
    <fill>
      <patternFill patternType="solid">
        <fgColor theme="0"/>
        <bgColor indexed="64"/>
      </patternFill>
    </fill>
    <fill>
      <patternFill patternType="solid">
        <fgColor theme="0" tint="-4.9989318521683403E-2"/>
        <bgColor indexed="64"/>
      </patternFill>
    </fill>
    <fill>
      <patternFill patternType="solid">
        <fgColor theme="4"/>
        <bgColor indexed="64"/>
      </patternFill>
    </fill>
    <fill>
      <patternFill patternType="solid">
        <fgColor theme="1"/>
        <bgColor indexed="64"/>
      </patternFill>
    </fill>
    <fill>
      <patternFill patternType="solid">
        <fgColor theme="8" tint="-0.249977111117893"/>
        <bgColor indexed="64"/>
      </patternFill>
    </fill>
    <fill>
      <patternFill patternType="solid">
        <fgColor theme="8" tint="0.39997558519241921"/>
        <bgColor indexed="64"/>
      </patternFill>
    </fill>
    <fill>
      <patternFill patternType="solid">
        <fgColor theme="4" tint="-0.249977111117893"/>
        <bgColor indexed="64"/>
      </patternFill>
    </fill>
    <fill>
      <patternFill patternType="solid">
        <fgColor theme="7" tint="0.39997558519241921"/>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rgb="FF0070C0"/>
        <bgColor indexed="64"/>
      </patternFill>
    </fill>
    <fill>
      <patternFill patternType="solid">
        <fgColor rgb="FF002060"/>
        <bgColor indexed="64"/>
      </patternFill>
    </fill>
    <fill>
      <patternFill patternType="solid">
        <fgColor theme="4" tint="0.79998168889431442"/>
        <bgColor indexed="64"/>
      </patternFill>
    </fill>
    <fill>
      <patternFill patternType="solid">
        <fgColor rgb="FFFFFF00"/>
        <bgColor indexed="64"/>
      </patternFill>
    </fill>
    <fill>
      <patternFill patternType="solid">
        <fgColor theme="9" tint="-0.249977111117893"/>
        <bgColor indexed="64"/>
      </patternFill>
    </fill>
    <fill>
      <patternFill patternType="solid">
        <fgColor theme="0"/>
        <bgColor rgb="FFDEEAF6"/>
      </patternFill>
    </fill>
    <fill>
      <patternFill patternType="solid">
        <fgColor theme="0"/>
        <bgColor rgb="FFFFE598"/>
      </patternFill>
    </fill>
    <fill>
      <patternFill patternType="solid">
        <fgColor theme="0"/>
        <bgColor rgb="FFD9E2F3"/>
      </patternFill>
    </fill>
    <fill>
      <patternFill patternType="solid">
        <fgColor theme="0"/>
        <bgColor rgb="FFD0CECE"/>
      </patternFill>
    </fill>
    <fill>
      <patternFill patternType="solid">
        <fgColor theme="0"/>
        <bgColor rgb="FFFEF2CB"/>
      </patternFill>
    </fill>
    <fill>
      <patternFill patternType="solid">
        <fgColor theme="7" tint="-0.499984740745262"/>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right style="medium">
        <color indexed="64"/>
      </right>
      <top style="medium">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top style="thin">
        <color rgb="FF000000"/>
      </top>
      <bottom style="thin">
        <color rgb="FF000000"/>
      </bottom>
      <diagonal/>
    </border>
  </borders>
  <cellStyleXfs count="8">
    <xf numFmtId="0" fontId="0" fillId="0" borderId="0"/>
    <xf numFmtId="166"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2" fillId="2" borderId="0" applyNumberFormat="0" applyBorder="0" applyAlignment="0" applyProtection="0"/>
    <xf numFmtId="0" fontId="4" fillId="0" borderId="0"/>
    <xf numFmtId="0" fontId="9" fillId="0" borderId="0" applyNumberFormat="0" applyFill="0" applyBorder="0" applyAlignment="0" applyProtection="0"/>
    <xf numFmtId="165" fontId="4" fillId="0" borderId="0" applyFont="0" applyFill="0" applyBorder="0" applyAlignment="0" applyProtection="0"/>
  </cellStyleXfs>
  <cellXfs count="375">
    <xf numFmtId="0" fontId="0" fillId="0" borderId="0" xfId="0"/>
    <xf numFmtId="0" fontId="3" fillId="0" borderId="0" xfId="0" applyFont="1" applyBorder="1"/>
    <xf numFmtId="0" fontId="3" fillId="0" borderId="0" xfId="0" applyFont="1"/>
    <xf numFmtId="0" fontId="6" fillId="3" borderId="0" xfId="5" applyFont="1" applyFill="1" applyBorder="1" applyAlignment="1">
      <alignment vertical="center"/>
    </xf>
    <xf numFmtId="0" fontId="5" fillId="3" borderId="0" xfId="5" applyFont="1" applyFill="1" applyBorder="1" applyAlignment="1"/>
    <xf numFmtId="0" fontId="8" fillId="0" borderId="1" xfId="0" applyFont="1" applyBorder="1" applyAlignment="1">
      <alignment horizontal="left" vertical="center" wrapText="1"/>
    </xf>
    <xf numFmtId="3" fontId="3" fillId="0" borderId="0" xfId="0" applyNumberFormat="1" applyFont="1" applyBorder="1"/>
    <xf numFmtId="0" fontId="8" fillId="0" borderId="0" xfId="0" applyFont="1" applyAlignment="1">
      <alignment horizontal="center"/>
    </xf>
    <xf numFmtId="0" fontId="3" fillId="0" borderId="0" xfId="0" applyFont="1" applyAlignment="1">
      <alignment horizontal="justify" vertical="center"/>
    </xf>
    <xf numFmtId="0" fontId="3" fillId="0" borderId="0" xfId="0" applyFont="1" applyAlignment="1">
      <alignment horizontal="justify" vertical="center" wrapText="1"/>
    </xf>
    <xf numFmtId="0" fontId="12" fillId="0" borderId="0" xfId="0" applyFont="1" applyAlignment="1">
      <alignment horizontal="center" vertical="center" wrapText="1"/>
    </xf>
    <xf numFmtId="0" fontId="3" fillId="0" borderId="0" xfId="0" applyFont="1" applyAlignment="1">
      <alignment horizontal="center" vertical="center" wrapText="1"/>
    </xf>
    <xf numFmtId="0" fontId="3" fillId="0" borderId="0" xfId="0" applyFont="1" applyAlignment="1">
      <alignment vertical="center" wrapText="1"/>
    </xf>
    <xf numFmtId="3" fontId="3" fillId="0" borderId="0" xfId="0" applyNumberFormat="1" applyFont="1" applyAlignment="1">
      <alignment horizontal="right" vertical="center" wrapText="1"/>
    </xf>
    <xf numFmtId="0" fontId="13" fillId="6" borderId="1" xfId="0" applyFont="1" applyFill="1" applyBorder="1" applyAlignment="1">
      <alignment horizontal="center" vertical="center" wrapText="1"/>
    </xf>
    <xf numFmtId="0" fontId="13" fillId="2" borderId="1" xfId="4" applyFont="1" applyBorder="1" applyAlignment="1">
      <alignment horizontal="center" vertical="center" wrapText="1"/>
    </xf>
    <xf numFmtId="0" fontId="13" fillId="2" borderId="2" xfId="4" applyFont="1" applyBorder="1" applyAlignment="1">
      <alignment horizontal="center" vertical="center" wrapText="1"/>
    </xf>
    <xf numFmtId="0" fontId="3" fillId="0" borderId="0" xfId="0" applyFont="1" applyAlignment="1">
      <alignment horizontal="center" vertical="center"/>
    </xf>
    <xf numFmtId="0" fontId="16" fillId="0" borderId="1" xfId="0" applyFont="1" applyBorder="1" applyAlignment="1">
      <alignment horizontal="center" vertical="center" wrapText="1"/>
    </xf>
    <xf numFmtId="0" fontId="12" fillId="0" borderId="1" xfId="0" applyNumberFormat="1" applyFont="1" applyBorder="1" applyAlignment="1">
      <alignment horizontal="justify" vertical="center" wrapText="1"/>
    </xf>
    <xf numFmtId="14" fontId="12" fillId="0" borderId="1" xfId="0" applyNumberFormat="1" applyFont="1" applyBorder="1" applyAlignment="1">
      <alignment horizontal="center" vertical="center" wrapText="1"/>
    </xf>
    <xf numFmtId="0" fontId="12" fillId="0" borderId="1" xfId="0" applyFont="1" applyBorder="1" applyAlignment="1">
      <alignment horizontal="center" vertical="center" wrapText="1"/>
    </xf>
    <xf numFmtId="0" fontId="12" fillId="4" borderId="1" xfId="0" applyFont="1" applyFill="1" applyBorder="1" applyAlignment="1">
      <alignment horizontal="center" vertical="center" wrapText="1"/>
    </xf>
    <xf numFmtId="166" fontId="12" fillId="0" borderId="1" xfId="1" applyFont="1" applyBorder="1" applyAlignment="1">
      <alignment vertical="center"/>
    </xf>
    <xf numFmtId="0" fontId="17" fillId="4" borderId="1" xfId="0" applyFont="1" applyFill="1" applyBorder="1" applyAlignment="1">
      <alignment horizontal="center" vertical="center" wrapText="1"/>
    </xf>
    <xf numFmtId="0" fontId="12" fillId="0" borderId="1" xfId="0" applyFont="1" applyBorder="1" applyAlignment="1">
      <alignment horizontal="justify" vertical="center" wrapText="1"/>
    </xf>
    <xf numFmtId="0" fontId="16" fillId="0" borderId="1" xfId="0" applyFont="1" applyBorder="1" applyAlignment="1">
      <alignment horizontal="justify" vertical="center" wrapText="1"/>
    </xf>
    <xf numFmtId="164" fontId="19" fillId="4" borderId="1" xfId="2" applyFont="1" applyFill="1" applyBorder="1" applyAlignment="1">
      <alignment vertical="center" wrapText="1"/>
    </xf>
    <xf numFmtId="0" fontId="19" fillId="4" borderId="1" xfId="0" applyFont="1" applyFill="1" applyBorder="1" applyAlignment="1">
      <alignment vertical="center" wrapText="1"/>
    </xf>
    <xf numFmtId="0" fontId="19" fillId="4" borderId="2" xfId="0" applyFont="1" applyFill="1" applyBorder="1" applyAlignment="1">
      <alignment vertical="center" wrapText="1"/>
    </xf>
    <xf numFmtId="0" fontId="20" fillId="0" borderId="1" xfId="0" applyFont="1" applyBorder="1" applyAlignment="1">
      <alignment horizontal="center" vertical="center" wrapText="1"/>
    </xf>
    <xf numFmtId="0" fontId="12" fillId="4" borderId="1" xfId="0" applyFont="1" applyFill="1" applyBorder="1" applyAlignment="1">
      <alignment horizontal="justify" vertical="center"/>
    </xf>
    <xf numFmtId="166" fontId="12" fillId="0" borderId="1" xfId="1" applyFont="1" applyBorder="1" applyAlignment="1">
      <alignment horizontal="right" vertical="center"/>
    </xf>
    <xf numFmtId="0" fontId="12" fillId="0" borderId="0" xfId="0" applyFont="1" applyAlignment="1">
      <alignment wrapText="1"/>
    </xf>
    <xf numFmtId="0" fontId="12" fillId="0" borderId="0" xfId="0" quotePrefix="1" applyFont="1" applyAlignment="1">
      <alignment wrapText="1"/>
    </xf>
    <xf numFmtId="3" fontId="8" fillId="4" borderId="1" xfId="0" applyNumberFormat="1" applyFont="1" applyFill="1" applyBorder="1" applyAlignment="1">
      <alignment horizontal="right" vertical="center"/>
    </xf>
    <xf numFmtId="0" fontId="3" fillId="4" borderId="1" xfId="0" applyFont="1" applyFill="1" applyBorder="1" applyAlignment="1">
      <alignment horizontal="justify" vertical="center" wrapText="1"/>
    </xf>
    <xf numFmtId="0" fontId="3" fillId="4" borderId="2" xfId="0" applyFont="1" applyFill="1" applyBorder="1"/>
    <xf numFmtId="0" fontId="20" fillId="0" borderId="1" xfId="0" applyFont="1" applyBorder="1" applyAlignment="1">
      <alignment horizontal="justify" vertical="center" wrapText="1"/>
    </xf>
    <xf numFmtId="14" fontId="16" fillId="0" borderId="1" xfId="0" applyNumberFormat="1" applyFont="1" applyFill="1" applyBorder="1" applyAlignment="1">
      <alignment horizontal="center" vertical="center" wrapText="1"/>
    </xf>
    <xf numFmtId="0" fontId="20" fillId="4" borderId="1" xfId="0" applyFont="1" applyFill="1" applyBorder="1" applyAlignment="1">
      <alignment horizontal="center" vertical="center" wrapText="1"/>
    </xf>
    <xf numFmtId="0" fontId="3" fillId="4" borderId="0" xfId="0" applyFont="1" applyFill="1" applyBorder="1"/>
    <xf numFmtId="0" fontId="15" fillId="4" borderId="0" xfId="0" applyFont="1" applyFill="1" applyBorder="1" applyAlignment="1">
      <alignment vertical="center" wrapText="1"/>
    </xf>
    <xf numFmtId="0" fontId="15" fillId="4" borderId="8" xfId="0" applyFont="1" applyFill="1" applyBorder="1" applyAlignment="1">
      <alignment vertical="center" wrapText="1"/>
    </xf>
    <xf numFmtId="3" fontId="8" fillId="11" borderId="1" xfId="0" applyNumberFormat="1" applyFont="1" applyFill="1" applyBorder="1" applyAlignment="1">
      <alignment horizontal="right" vertical="center"/>
    </xf>
    <xf numFmtId="0" fontId="3" fillId="0" borderId="1" xfId="0" applyFont="1" applyBorder="1" applyAlignment="1">
      <alignment horizontal="justify" vertical="center" wrapText="1"/>
    </xf>
    <xf numFmtId="0" fontId="3" fillId="0" borderId="2" xfId="0" applyFont="1" applyBorder="1"/>
    <xf numFmtId="3" fontId="14" fillId="7" borderId="1" xfId="0" applyNumberFormat="1" applyFont="1" applyFill="1" applyBorder="1" applyAlignment="1">
      <alignment horizontal="right" vertical="center"/>
    </xf>
    <xf numFmtId="1" fontId="12" fillId="0" borderId="1" xfId="0" applyNumberFormat="1" applyFont="1" applyBorder="1" applyAlignment="1">
      <alignment horizontal="center" vertical="center" wrapText="1"/>
    </xf>
    <xf numFmtId="0" fontId="12" fillId="0" borderId="1" xfId="0" applyFont="1" applyBorder="1" applyAlignment="1">
      <alignment horizontal="justify" vertical="justify" wrapText="1"/>
    </xf>
    <xf numFmtId="14" fontId="12" fillId="0" borderId="1" xfId="0" applyNumberFormat="1" applyFont="1" applyBorder="1" applyAlignment="1">
      <alignment horizontal="center" vertical="center"/>
    </xf>
    <xf numFmtId="0" fontId="12" fillId="0" borderId="1" xfId="0" applyFont="1" applyBorder="1" applyAlignment="1">
      <alignment horizontal="center" vertical="center"/>
    </xf>
    <xf numFmtId="167" fontId="12" fillId="0" borderId="1" xfId="3" applyNumberFormat="1" applyFont="1" applyBorder="1" applyAlignment="1">
      <alignment horizontal="right" vertical="center"/>
    </xf>
    <xf numFmtId="0" fontId="12" fillId="0" borderId="1" xfId="0" applyFont="1" applyBorder="1" applyAlignment="1">
      <alignment horizontal="justify" vertical="top" wrapText="1"/>
    </xf>
    <xf numFmtId="0" fontId="8" fillId="0" borderId="1" xfId="0" applyFont="1" applyBorder="1" applyAlignment="1">
      <alignment horizontal="left"/>
    </xf>
    <xf numFmtId="0" fontId="12" fillId="0" borderId="1" xfId="0" applyFont="1" applyBorder="1" applyAlignment="1">
      <alignment horizontal="justify" vertical="justify"/>
    </xf>
    <xf numFmtId="3" fontId="12" fillId="0" borderId="1" xfId="0" applyNumberFormat="1" applyFont="1" applyBorder="1" applyAlignment="1">
      <alignment horizontal="right" vertical="center"/>
    </xf>
    <xf numFmtId="167" fontId="17" fillId="0" borderId="0" xfId="7" applyNumberFormat="1" applyFont="1" applyBorder="1"/>
    <xf numFmtId="0" fontId="17" fillId="0" borderId="0" xfId="0" applyFont="1" applyBorder="1"/>
    <xf numFmtId="0" fontId="12" fillId="4" borderId="1" xfId="0" applyFont="1" applyFill="1" applyBorder="1" applyAlignment="1">
      <alignment horizontal="center" vertical="center"/>
    </xf>
    <xf numFmtId="0" fontId="12" fillId="0" borderId="1" xfId="0" applyFont="1" applyFill="1" applyBorder="1" applyAlignment="1">
      <alignment horizontal="center" vertical="center" wrapText="1"/>
    </xf>
    <xf numFmtId="3" fontId="12" fillId="4" borderId="1" xfId="0" applyNumberFormat="1" applyFont="1" applyFill="1" applyBorder="1" applyAlignment="1">
      <alignment horizontal="right" vertical="center"/>
    </xf>
    <xf numFmtId="3" fontId="17" fillId="4" borderId="0" xfId="0" applyNumberFormat="1" applyFont="1" applyFill="1" applyBorder="1" applyAlignment="1"/>
    <xf numFmtId="3" fontId="17" fillId="4" borderId="0" xfId="0" applyNumberFormat="1" applyFont="1" applyFill="1" applyBorder="1" applyAlignment="1">
      <alignment horizontal="right" vertical="center"/>
    </xf>
    <xf numFmtId="0" fontId="12" fillId="4" borderId="1" xfId="0" applyFont="1" applyFill="1" applyBorder="1" applyAlignment="1">
      <alignment horizontal="justify" vertical="top" wrapText="1"/>
    </xf>
    <xf numFmtId="14" fontId="12" fillId="4" borderId="1" xfId="0" applyNumberFormat="1" applyFont="1" applyFill="1" applyBorder="1" applyAlignment="1">
      <alignment horizontal="center" vertical="center"/>
    </xf>
    <xf numFmtId="0" fontId="17" fillId="4" borderId="0" xfId="0" applyFont="1" applyFill="1" applyBorder="1"/>
    <xf numFmtId="3" fontId="3" fillId="4" borderId="0" xfId="0" applyNumberFormat="1" applyFont="1" applyFill="1" applyBorder="1"/>
    <xf numFmtId="0" fontId="3" fillId="4" borderId="0" xfId="0" applyFont="1" applyFill="1"/>
    <xf numFmtId="0" fontId="12" fillId="4" borderId="1" xfId="0" applyFont="1" applyFill="1" applyBorder="1" applyAlignment="1">
      <alignment horizontal="justify" vertical="justify" wrapText="1"/>
    </xf>
    <xf numFmtId="3" fontId="17" fillId="4" borderId="0" xfId="0" applyNumberFormat="1" applyFont="1" applyFill="1" applyBorder="1"/>
    <xf numFmtId="3" fontId="8" fillId="4" borderId="0" xfId="0" applyNumberFormat="1" applyFont="1" applyFill="1" applyBorder="1"/>
    <xf numFmtId="0" fontId="21" fillId="4" borderId="1" xfId="0" applyFont="1" applyFill="1" applyBorder="1" applyAlignment="1">
      <alignment horizontal="justify" vertical="justify" wrapText="1"/>
    </xf>
    <xf numFmtId="3" fontId="12" fillId="4" borderId="0" xfId="0" applyNumberFormat="1" applyFont="1" applyFill="1" applyBorder="1" applyAlignment="1">
      <alignment wrapText="1"/>
    </xf>
    <xf numFmtId="0" fontId="22" fillId="4" borderId="1" xfId="0" applyFont="1" applyFill="1" applyBorder="1" applyAlignment="1">
      <alignment vertical="center" wrapText="1"/>
    </xf>
    <xf numFmtId="3" fontId="22" fillId="4" borderId="1" xfId="0" applyNumberFormat="1" applyFont="1" applyFill="1" applyBorder="1" applyAlignment="1">
      <alignment horizontal="right" vertical="center"/>
    </xf>
    <xf numFmtId="0" fontId="12" fillId="4" borderId="0" xfId="0" applyFont="1" applyFill="1" applyBorder="1"/>
    <xf numFmtId="3" fontId="22" fillId="4" borderId="12" xfId="0" applyNumberFormat="1" applyFont="1" applyFill="1" applyBorder="1" applyAlignment="1">
      <alignment horizontal="right" vertical="center"/>
    </xf>
    <xf numFmtId="3" fontId="8" fillId="11" borderId="12" xfId="0" applyNumberFormat="1" applyFont="1" applyFill="1" applyBorder="1" applyAlignment="1">
      <alignment horizontal="right" vertical="center"/>
    </xf>
    <xf numFmtId="3" fontId="8" fillId="12" borderId="13" xfId="0" applyNumberFormat="1" applyFont="1" applyFill="1" applyBorder="1" applyAlignment="1">
      <alignment horizontal="right" vertical="center"/>
    </xf>
    <xf numFmtId="0" fontId="8" fillId="0" borderId="6" xfId="0" applyFont="1" applyBorder="1" applyAlignment="1">
      <alignment horizontal="left"/>
    </xf>
    <xf numFmtId="0" fontId="12" fillId="0" borderId="1" xfId="0" applyFont="1" applyFill="1" applyBorder="1" applyAlignment="1">
      <alignment vertical="center" wrapText="1"/>
    </xf>
    <xf numFmtId="0" fontId="12" fillId="0" borderId="1" xfId="0" applyFont="1" applyFill="1" applyBorder="1" applyAlignment="1">
      <alignment horizontal="justify" vertical="top" wrapText="1"/>
    </xf>
    <xf numFmtId="14" fontId="12" fillId="0" borderId="1" xfId="0" applyNumberFormat="1" applyFont="1" applyFill="1" applyBorder="1" applyAlignment="1">
      <alignment horizontal="center" vertical="center"/>
    </xf>
    <xf numFmtId="0" fontId="12" fillId="0" borderId="1" xfId="0" applyFont="1" applyFill="1" applyBorder="1" applyAlignment="1">
      <alignment horizontal="center" vertical="center"/>
    </xf>
    <xf numFmtId="3" fontId="12" fillId="0" borderId="1" xfId="0" applyNumberFormat="1" applyFont="1" applyFill="1" applyBorder="1" applyAlignment="1">
      <alignment horizontal="right" vertical="center"/>
    </xf>
    <xf numFmtId="0" fontId="3" fillId="0" borderId="0" xfId="0" applyFont="1" applyFill="1" applyBorder="1"/>
    <xf numFmtId="0" fontId="3" fillId="0" borderId="0" xfId="0" applyFont="1" applyFill="1"/>
    <xf numFmtId="166" fontId="8" fillId="11" borderId="1" xfId="1" applyFont="1" applyFill="1" applyBorder="1" applyAlignment="1">
      <alignment horizontal="left"/>
    </xf>
    <xf numFmtId="168" fontId="12" fillId="4" borderId="1" xfId="1" applyNumberFormat="1" applyFont="1" applyFill="1" applyBorder="1" applyAlignment="1">
      <alignment vertical="center" wrapText="1"/>
    </xf>
    <xf numFmtId="0" fontId="20" fillId="4" borderId="1" xfId="0" applyFont="1" applyFill="1" applyBorder="1" applyAlignment="1">
      <alignment horizontal="justify" vertical="top" wrapText="1"/>
    </xf>
    <xf numFmtId="14" fontId="12" fillId="4" borderId="1" xfId="0" applyNumberFormat="1" applyFont="1" applyFill="1" applyBorder="1" applyAlignment="1">
      <alignment horizontal="center" vertical="center" wrapText="1"/>
    </xf>
    <xf numFmtId="3" fontId="12" fillId="4" borderId="1" xfId="0" applyNumberFormat="1" applyFont="1" applyFill="1" applyBorder="1" applyAlignment="1">
      <alignment horizontal="right" vertical="center" wrapText="1"/>
    </xf>
    <xf numFmtId="169" fontId="12" fillId="4" borderId="1" xfId="0" applyNumberFormat="1" applyFont="1" applyFill="1" applyBorder="1" applyAlignment="1">
      <alignment vertical="center" wrapText="1"/>
    </xf>
    <xf numFmtId="0" fontId="20" fillId="4" borderId="1" xfId="0" applyFont="1" applyFill="1" applyBorder="1" applyAlignment="1">
      <alignment horizontal="justify" vertical="center" wrapText="1"/>
    </xf>
    <xf numFmtId="0" fontId="12" fillId="4" borderId="1" xfId="0" applyFont="1" applyFill="1" applyBorder="1" applyAlignment="1">
      <alignment horizontal="justify" vertical="center" wrapText="1"/>
    </xf>
    <xf numFmtId="169" fontId="23" fillId="4" borderId="1" xfId="0" applyNumberFormat="1" applyFont="1" applyFill="1" applyBorder="1" applyAlignment="1">
      <alignment vertical="center" wrapText="1"/>
    </xf>
    <xf numFmtId="0" fontId="12" fillId="0" borderId="1" xfId="0" applyFont="1" applyBorder="1" applyAlignment="1">
      <alignment horizontal="left" wrapText="1"/>
    </xf>
    <xf numFmtId="2" fontId="12" fillId="0" borderId="1" xfId="0" applyNumberFormat="1" applyFont="1" applyBorder="1" applyAlignment="1">
      <alignment horizontal="justify" vertical="top" wrapText="1"/>
    </xf>
    <xf numFmtId="0" fontId="16" fillId="0" borderId="1" xfId="0" applyFont="1" applyFill="1" applyBorder="1" applyAlignment="1">
      <alignment horizontal="justify" vertical="top" wrapText="1"/>
    </xf>
    <xf numFmtId="0" fontId="12" fillId="0" borderId="1" xfId="0" applyFont="1" applyBorder="1" applyAlignment="1">
      <alignment horizontal="left" vertical="center"/>
    </xf>
    <xf numFmtId="168" fontId="8" fillId="11" borderId="1" xfId="1" applyNumberFormat="1" applyFont="1" applyFill="1" applyBorder="1" applyAlignment="1">
      <alignment horizontal="left"/>
    </xf>
    <xf numFmtId="0" fontId="12" fillId="0" borderId="0" xfId="0" applyFont="1" applyAlignment="1">
      <alignment horizontal="left" vertical="center"/>
    </xf>
    <xf numFmtId="166" fontId="12" fillId="0" borderId="9" xfId="1" applyNumberFormat="1" applyFont="1" applyBorder="1" applyAlignment="1">
      <alignment horizontal="center" vertical="center" wrapText="1"/>
    </xf>
    <xf numFmtId="3" fontId="12" fillId="0" borderId="9" xfId="0" applyNumberFormat="1" applyFont="1" applyBorder="1" applyAlignment="1">
      <alignment horizontal="center" vertical="center" wrapText="1"/>
    </xf>
    <xf numFmtId="0" fontId="16" fillId="4" borderId="1" xfId="0" applyFont="1" applyFill="1" applyBorder="1" applyAlignment="1">
      <alignment horizontal="justify" vertical="top" wrapText="1"/>
    </xf>
    <xf numFmtId="0" fontId="12" fillId="0" borderId="1" xfId="0" applyFont="1" applyFill="1" applyBorder="1" applyAlignment="1">
      <alignment vertical="center"/>
    </xf>
    <xf numFmtId="166" fontId="12" fillId="0" borderId="1" xfId="1" applyFont="1" applyFill="1" applyBorder="1" applyAlignment="1">
      <alignment vertical="center"/>
    </xf>
    <xf numFmtId="3" fontId="12" fillId="0" borderId="1" xfId="0" applyNumberFormat="1" applyFont="1" applyFill="1" applyBorder="1" applyAlignment="1">
      <alignment vertical="center"/>
    </xf>
    <xf numFmtId="0" fontId="12" fillId="0" borderId="1" xfId="0" applyFont="1" applyFill="1" applyBorder="1" applyAlignment="1">
      <alignment horizontal="left" vertical="center"/>
    </xf>
    <xf numFmtId="168" fontId="12" fillId="0" borderId="1" xfId="1" applyNumberFormat="1" applyFont="1" applyFill="1" applyBorder="1" applyAlignment="1">
      <alignment vertical="center"/>
    </xf>
    <xf numFmtId="170" fontId="12" fillId="0" borderId="1" xfId="0" applyNumberFormat="1" applyFont="1" applyFill="1" applyBorder="1" applyAlignment="1">
      <alignment horizontal="center" vertical="center"/>
    </xf>
    <xf numFmtId="3" fontId="12" fillId="0" borderId="2" xfId="0" applyNumberFormat="1" applyFont="1" applyFill="1" applyBorder="1" applyAlignment="1">
      <alignment horizontal="right" vertical="center"/>
    </xf>
    <xf numFmtId="0" fontId="16" fillId="0" borderId="1" xfId="0" applyNumberFormat="1" applyFont="1" applyFill="1" applyBorder="1" applyAlignment="1">
      <alignment horizontal="justify" vertical="top" wrapText="1"/>
    </xf>
    <xf numFmtId="170" fontId="12" fillId="4" borderId="1" xfId="0" applyNumberFormat="1" applyFont="1" applyFill="1" applyBorder="1" applyAlignment="1">
      <alignment horizontal="center" vertical="center"/>
    </xf>
    <xf numFmtId="0" fontId="12" fillId="4" borderId="2" xfId="0" applyFont="1" applyFill="1" applyBorder="1" applyAlignment="1">
      <alignment horizontal="center" vertical="center"/>
    </xf>
    <xf numFmtId="0" fontId="16" fillId="4" borderId="1" xfId="0" applyNumberFormat="1" applyFont="1" applyFill="1" applyBorder="1" applyAlignment="1">
      <alignment horizontal="justify" vertical="top" wrapText="1"/>
    </xf>
    <xf numFmtId="0" fontId="12" fillId="0" borderId="1" xfId="0" applyFont="1" applyFill="1" applyBorder="1" applyAlignment="1">
      <alignment horizontal="center" wrapText="1"/>
    </xf>
    <xf numFmtId="168" fontId="12" fillId="0" borderId="1" xfId="1" applyNumberFormat="1" applyFont="1" applyFill="1" applyBorder="1" applyAlignment="1">
      <alignment horizontal="center" vertical="center"/>
    </xf>
    <xf numFmtId="168" fontId="12" fillId="0" borderId="9" xfId="1" applyNumberFormat="1" applyFont="1" applyFill="1" applyBorder="1" applyAlignment="1">
      <alignment horizontal="center" vertical="center" wrapText="1"/>
    </xf>
    <xf numFmtId="0" fontId="20" fillId="0" borderId="1" xfId="0" applyFont="1" applyFill="1" applyBorder="1" applyAlignment="1">
      <alignment horizontal="left" vertical="center"/>
    </xf>
    <xf numFmtId="0" fontId="20" fillId="0" borderId="1" xfId="0" applyFont="1" applyFill="1" applyBorder="1" applyAlignment="1">
      <alignment horizontal="justify" vertical="top" wrapText="1"/>
    </xf>
    <xf numFmtId="14" fontId="20" fillId="0" borderId="1" xfId="0" applyNumberFormat="1" applyFont="1" applyFill="1" applyBorder="1" applyAlignment="1">
      <alignment horizontal="center" vertical="center"/>
    </xf>
    <xf numFmtId="0" fontId="20" fillId="0" borderId="1" xfId="0" applyFont="1" applyFill="1" applyBorder="1" applyAlignment="1">
      <alignment horizontal="center" vertical="center"/>
    </xf>
    <xf numFmtId="168" fontId="20" fillId="0" borderId="1" xfId="1" applyNumberFormat="1" applyFont="1" applyFill="1" applyBorder="1" applyAlignment="1">
      <alignment vertical="center"/>
    </xf>
    <xf numFmtId="0" fontId="12" fillId="0" borderId="1" xfId="0" applyFont="1" applyFill="1" applyBorder="1" applyAlignment="1">
      <alignment horizontal="left" vertical="center" wrapText="1"/>
    </xf>
    <xf numFmtId="168" fontId="20" fillId="0" borderId="1" xfId="1" applyNumberFormat="1" applyFont="1" applyFill="1" applyBorder="1" applyAlignment="1">
      <alignment horizontal="center" vertical="center"/>
    </xf>
    <xf numFmtId="168" fontId="12" fillId="0" borderId="1" xfId="1" applyNumberFormat="1" applyFont="1" applyBorder="1" applyAlignment="1">
      <alignment horizontal="center" vertical="center"/>
    </xf>
    <xf numFmtId="168" fontId="12" fillId="0" borderId="9" xfId="1" applyNumberFormat="1" applyFont="1" applyBorder="1" applyAlignment="1">
      <alignment horizontal="center" vertical="center" wrapText="1"/>
    </xf>
    <xf numFmtId="168" fontId="12" fillId="0" borderId="9" xfId="1" applyNumberFormat="1" applyFont="1" applyBorder="1" applyAlignment="1">
      <alignment horizontal="center" vertical="center"/>
    </xf>
    <xf numFmtId="0" fontId="22" fillId="4" borderId="1" xfId="0" applyFont="1" applyFill="1" applyBorder="1" applyAlignment="1">
      <alignment horizontal="justify" vertical="top" wrapText="1"/>
    </xf>
    <xf numFmtId="168" fontId="22" fillId="4" borderId="1" xfId="1" applyNumberFormat="1" applyFont="1" applyFill="1" applyBorder="1" applyAlignment="1">
      <alignment horizontal="center" vertical="center"/>
    </xf>
    <xf numFmtId="0" fontId="20" fillId="0" borderId="1" xfId="0" applyFont="1" applyBorder="1" applyAlignment="1">
      <alignment horizontal="justify" vertical="top" wrapText="1"/>
    </xf>
    <xf numFmtId="0" fontId="12" fillId="4" borderId="1" xfId="0" applyFont="1" applyFill="1" applyBorder="1" applyAlignment="1">
      <alignment horizontal="left" vertical="center" wrapText="1"/>
    </xf>
    <xf numFmtId="166" fontId="12" fillId="4" borderId="1" xfId="1" applyNumberFormat="1" applyFont="1" applyFill="1" applyBorder="1" applyAlignment="1">
      <alignment horizontal="center" vertical="center" wrapText="1"/>
    </xf>
    <xf numFmtId="166" fontId="22" fillId="4" borderId="1" xfId="1" applyNumberFormat="1" applyFont="1" applyFill="1" applyBorder="1" applyAlignment="1">
      <alignment horizontal="center" vertical="center"/>
    </xf>
    <xf numFmtId="168" fontId="12" fillId="4" borderId="1" xfId="1" applyNumberFormat="1" applyFont="1" applyFill="1" applyBorder="1" applyAlignment="1">
      <alignment horizontal="center" vertical="center" wrapText="1"/>
    </xf>
    <xf numFmtId="0" fontId="12" fillId="0" borderId="1" xfId="0" applyFont="1" applyBorder="1" applyAlignment="1">
      <alignment horizontal="left" vertical="center" wrapText="1"/>
    </xf>
    <xf numFmtId="0" fontId="12" fillId="4" borderId="6" xfId="0" applyFont="1" applyFill="1" applyBorder="1" applyAlignment="1">
      <alignment horizontal="justify" vertical="top" wrapText="1"/>
    </xf>
    <xf numFmtId="0" fontId="20" fillId="0" borderId="1" xfId="0" applyFont="1" applyBorder="1" applyAlignment="1">
      <alignment horizontal="center" vertical="center"/>
    </xf>
    <xf numFmtId="0" fontId="20" fillId="4" borderId="1" xfId="0" applyFont="1" applyFill="1" applyBorder="1" applyAlignment="1">
      <alignment horizontal="center" vertical="center"/>
    </xf>
    <xf numFmtId="168" fontId="12" fillId="4" borderId="2" xfId="1" applyNumberFormat="1" applyFont="1" applyFill="1" applyBorder="1" applyAlignment="1">
      <alignment horizontal="center" vertical="center" wrapText="1"/>
    </xf>
    <xf numFmtId="0" fontId="20" fillId="0" borderId="1" xfId="0" applyFont="1" applyBorder="1" applyAlignment="1">
      <alignment horizontal="left" vertical="center"/>
    </xf>
    <xf numFmtId="0" fontId="20" fillId="0" borderId="6" xfId="0" applyFont="1" applyBorder="1" applyAlignment="1">
      <alignment horizontal="justify" vertical="top" wrapText="1"/>
    </xf>
    <xf numFmtId="168" fontId="20" fillId="0" borderId="2" xfId="0" applyNumberFormat="1" applyFont="1" applyBorder="1" applyAlignment="1">
      <alignment vertical="center" wrapText="1"/>
    </xf>
    <xf numFmtId="0" fontId="5" fillId="0" borderId="0" xfId="0" applyFont="1" applyBorder="1"/>
    <xf numFmtId="0" fontId="5" fillId="0" borderId="0" xfId="0" applyFont="1"/>
    <xf numFmtId="168" fontId="20" fillId="0" borderId="2" xfId="0" applyNumberFormat="1" applyFont="1" applyBorder="1" applyAlignment="1">
      <alignment horizontal="right" vertical="center" wrapText="1"/>
    </xf>
    <xf numFmtId="0" fontId="24" fillId="0" borderId="1" xfId="0" applyFont="1" applyBorder="1" applyAlignment="1">
      <alignment horizontal="left"/>
    </xf>
    <xf numFmtId="3" fontId="18" fillId="4" borderId="1" xfId="0" applyNumberFormat="1" applyFont="1" applyFill="1" applyBorder="1" applyAlignment="1">
      <alignment vertical="center"/>
    </xf>
    <xf numFmtId="3" fontId="18" fillId="4" borderId="1" xfId="1" applyNumberFormat="1" applyFont="1" applyFill="1" applyBorder="1" applyAlignment="1"/>
    <xf numFmtId="169" fontId="12" fillId="4" borderId="1" xfId="0" applyNumberFormat="1" applyFont="1" applyFill="1" applyBorder="1" applyAlignment="1">
      <alignment horizontal="center" vertical="center" wrapText="1"/>
    </xf>
    <xf numFmtId="0" fontId="12" fillId="0" borderId="6" xfId="0" applyFont="1" applyBorder="1" applyAlignment="1">
      <alignment horizontal="center" vertical="center"/>
    </xf>
    <xf numFmtId="0" fontId="12" fillId="4" borderId="15" xfId="0" applyFont="1" applyFill="1" applyBorder="1" applyAlignment="1">
      <alignment horizontal="justify" vertical="top" wrapText="1"/>
    </xf>
    <xf numFmtId="169" fontId="22" fillId="4" borderId="1" xfId="1" applyNumberFormat="1" applyFont="1" applyFill="1" applyBorder="1" applyAlignment="1">
      <alignment horizontal="center" vertical="center"/>
    </xf>
    <xf numFmtId="169" fontId="12" fillId="4" borderId="1" xfId="1" applyNumberFormat="1" applyFont="1" applyFill="1" applyBorder="1" applyAlignment="1">
      <alignment horizontal="center" vertical="center" wrapText="1"/>
    </xf>
    <xf numFmtId="169" fontId="12" fillId="0" borderId="1" xfId="0" applyNumberFormat="1" applyFont="1" applyBorder="1" applyAlignment="1">
      <alignment horizontal="center" vertical="center" wrapText="1"/>
    </xf>
    <xf numFmtId="168" fontId="8" fillId="11" borderId="1" xfId="0" applyNumberFormat="1" applyFont="1" applyFill="1" applyBorder="1" applyAlignment="1">
      <alignment vertical="center"/>
    </xf>
    <xf numFmtId="0" fontId="3" fillId="0" borderId="1" xfId="0" applyFont="1" applyBorder="1" applyAlignment="1">
      <alignment horizontal="left" vertical="center" wrapText="1"/>
    </xf>
    <xf numFmtId="0" fontId="3" fillId="0" borderId="1" xfId="0" applyFont="1" applyBorder="1" applyAlignment="1">
      <alignment horizontal="left"/>
    </xf>
    <xf numFmtId="0" fontId="12" fillId="4" borderId="1" xfId="0" applyFont="1" applyFill="1" applyBorder="1" applyAlignment="1">
      <alignment horizontal="center" wrapText="1"/>
    </xf>
    <xf numFmtId="0" fontId="12" fillId="4" borderId="1" xfId="0" applyFont="1" applyFill="1" applyBorder="1" applyAlignment="1">
      <alignment horizontal="left" vertical="center"/>
    </xf>
    <xf numFmtId="171" fontId="12" fillId="0" borderId="1" xfId="0" applyNumberFormat="1" applyFont="1" applyBorder="1" applyAlignment="1">
      <alignment horizontal="right" vertical="center" wrapText="1"/>
    </xf>
    <xf numFmtId="0" fontId="12" fillId="4" borderId="12" xfId="0" applyFont="1" applyFill="1" applyBorder="1" applyAlignment="1">
      <alignment horizontal="left" vertical="center"/>
    </xf>
    <xf numFmtId="0" fontId="12" fillId="4" borderId="12" xfId="0" applyFont="1" applyFill="1" applyBorder="1" applyAlignment="1">
      <alignment horizontal="justify" vertical="center"/>
    </xf>
    <xf numFmtId="0" fontId="24" fillId="4" borderId="12" xfId="0" applyFont="1" applyFill="1" applyBorder="1" applyAlignment="1">
      <alignment horizontal="center" vertical="center"/>
    </xf>
    <xf numFmtId="0" fontId="12" fillId="4" borderId="12" xfId="0" applyFont="1" applyFill="1" applyBorder="1" applyAlignment="1">
      <alignment horizontal="center" vertical="center"/>
    </xf>
    <xf numFmtId="3" fontId="12" fillId="4" borderId="12" xfId="0" applyNumberFormat="1" applyFont="1" applyFill="1" applyBorder="1" applyAlignment="1">
      <alignment horizontal="right" vertical="center"/>
    </xf>
    <xf numFmtId="3" fontId="8" fillId="11" borderId="1" xfId="0" applyNumberFormat="1" applyFont="1" applyFill="1" applyBorder="1" applyAlignment="1">
      <alignment horizontal="right"/>
    </xf>
    <xf numFmtId="168" fontId="8" fillId="11" borderId="1" xfId="0" applyNumberFormat="1" applyFont="1" applyFill="1" applyBorder="1" applyAlignment="1">
      <alignment horizontal="right" vertical="center"/>
    </xf>
    <xf numFmtId="0" fontId="22" fillId="4" borderId="0" xfId="0" applyFont="1" applyFill="1" applyAlignment="1">
      <alignment horizontal="justify" vertical="top" wrapText="1"/>
    </xf>
    <xf numFmtId="3" fontId="12" fillId="0" borderId="12" xfId="0" applyNumberFormat="1" applyFont="1" applyBorder="1" applyAlignment="1">
      <alignment horizontal="right" vertical="center"/>
    </xf>
    <xf numFmtId="0" fontId="16" fillId="4" borderId="1" xfId="0" applyFont="1" applyFill="1" applyBorder="1" applyAlignment="1">
      <alignment vertical="center" wrapText="1"/>
    </xf>
    <xf numFmtId="0" fontId="3" fillId="0" borderId="6" xfId="0" applyFont="1" applyBorder="1" applyAlignment="1">
      <alignment horizontal="left" vertical="center" wrapText="1"/>
    </xf>
    <xf numFmtId="0" fontId="12" fillId="4" borderId="1" xfId="0" applyFont="1" applyFill="1" applyBorder="1" applyAlignment="1">
      <alignment horizontal="left"/>
    </xf>
    <xf numFmtId="3" fontId="12" fillId="4" borderId="1" xfId="0" applyNumberFormat="1" applyFont="1" applyFill="1" applyBorder="1" applyAlignment="1">
      <alignment vertical="center"/>
    </xf>
    <xf numFmtId="0" fontId="3" fillId="0" borderId="17" xfId="0" applyFont="1" applyBorder="1" applyAlignment="1">
      <alignment horizontal="justify" vertical="center" wrapText="1"/>
    </xf>
    <xf numFmtId="0" fontId="3" fillId="0" borderId="1" xfId="0" applyFont="1" applyBorder="1"/>
    <xf numFmtId="3" fontId="15" fillId="14" borderId="1" xfId="0" applyNumberFormat="1" applyFont="1" applyFill="1" applyBorder="1" applyAlignment="1"/>
    <xf numFmtId="168" fontId="15" fillId="14" borderId="1" xfId="1" applyNumberFormat="1" applyFont="1" applyFill="1" applyBorder="1" applyAlignment="1">
      <alignment horizontal="justify" vertical="center" wrapText="1"/>
    </xf>
    <xf numFmtId="14" fontId="12" fillId="0" borderId="14" xfId="0" applyNumberFormat="1" applyFont="1" applyBorder="1" applyAlignment="1">
      <alignment horizontal="center" vertical="center"/>
    </xf>
    <xf numFmtId="0" fontId="12" fillId="4" borderId="14" xfId="0" applyFont="1" applyFill="1" applyBorder="1" applyAlignment="1">
      <alignment horizontal="center" vertical="center"/>
    </xf>
    <xf numFmtId="3" fontId="12" fillId="4" borderId="14" xfId="0" applyNumberFormat="1" applyFont="1" applyFill="1" applyBorder="1" applyAlignment="1">
      <alignment horizontal="right" vertical="center"/>
    </xf>
    <xf numFmtId="168" fontId="8" fillId="11" borderId="1" xfId="1" applyNumberFormat="1" applyFont="1" applyFill="1" applyBorder="1" applyAlignment="1">
      <alignment horizontal="justify" vertical="center"/>
    </xf>
    <xf numFmtId="0" fontId="3" fillId="4" borderId="1" xfId="0" applyFont="1" applyFill="1" applyBorder="1" applyAlignment="1">
      <alignment horizontal="left" vertical="center" wrapText="1"/>
    </xf>
    <xf numFmtId="0" fontId="3" fillId="4" borderId="1" xfId="0" applyFont="1" applyFill="1" applyBorder="1" applyAlignment="1">
      <alignment horizontal="left"/>
    </xf>
    <xf numFmtId="0" fontId="25" fillId="4" borderId="1" xfId="0" applyFont="1" applyFill="1" applyBorder="1" applyAlignment="1">
      <alignment horizontal="left"/>
    </xf>
    <xf numFmtId="0" fontId="12" fillId="0" borderId="1" xfId="0" applyFont="1" applyBorder="1" applyAlignment="1">
      <alignment horizontal="justify" vertical="top"/>
    </xf>
    <xf numFmtId="168" fontId="12" fillId="0" borderId="1" xfId="1" applyNumberFormat="1" applyFont="1" applyBorder="1" applyAlignment="1">
      <alignment horizontal="right" vertical="center" wrapText="1"/>
    </xf>
    <xf numFmtId="168" fontId="12" fillId="0" borderId="1" xfId="0" applyNumberFormat="1" applyFont="1" applyBorder="1" applyAlignment="1">
      <alignment horizontal="right" vertical="center" wrapText="1"/>
    </xf>
    <xf numFmtId="168" fontId="8" fillId="11" borderId="1" xfId="1" applyNumberFormat="1" applyFont="1" applyFill="1" applyBorder="1" applyAlignment="1">
      <alignment horizontal="right"/>
    </xf>
    <xf numFmtId="169" fontId="12" fillId="0" borderId="1" xfId="0" applyNumberFormat="1" applyFont="1" applyBorder="1" applyAlignment="1">
      <alignment horizontal="right" vertical="center"/>
    </xf>
    <xf numFmtId="0" fontId="16" fillId="0" borderId="1" xfId="0" applyFont="1" applyBorder="1" applyAlignment="1">
      <alignment horizontal="justify" vertical="top" wrapText="1"/>
    </xf>
    <xf numFmtId="169" fontId="12" fillId="4" borderId="1" xfId="0" applyNumberFormat="1" applyFont="1" applyFill="1" applyBorder="1" applyAlignment="1">
      <alignment horizontal="right" vertical="center"/>
    </xf>
    <xf numFmtId="169" fontId="20" fillId="0" borderId="1" xfId="5" applyNumberFormat="1" applyFont="1" applyBorder="1" applyAlignment="1">
      <alignment horizontal="right" vertical="center"/>
    </xf>
    <xf numFmtId="167" fontId="8" fillId="11" borderId="1" xfId="1" applyNumberFormat="1" applyFont="1" applyFill="1" applyBorder="1" applyAlignment="1">
      <alignment horizontal="right" vertical="center"/>
    </xf>
    <xf numFmtId="0" fontId="3" fillId="0" borderId="1" xfId="0" applyFont="1" applyBorder="1" applyAlignment="1">
      <alignment horizontal="center" vertical="center" wrapText="1"/>
    </xf>
    <xf numFmtId="0" fontId="3" fillId="0" borderId="2" xfId="0" applyFont="1" applyBorder="1" applyAlignment="1">
      <alignment horizontal="center" vertical="center"/>
    </xf>
    <xf numFmtId="0" fontId="12" fillId="0" borderId="1" xfId="0" applyFont="1" applyBorder="1" applyAlignment="1">
      <alignment horizontal="right" vertical="center" wrapText="1"/>
    </xf>
    <xf numFmtId="3" fontId="20" fillId="0" borderId="1" xfId="0" applyNumberFormat="1" applyFont="1" applyFill="1" applyBorder="1" applyAlignment="1">
      <alignment horizontal="right" vertical="center" wrapText="1"/>
    </xf>
    <xf numFmtId="0" fontId="12" fillId="0" borderId="0" xfId="0" applyFont="1" applyAlignment="1">
      <alignment horizontal="justify" vertical="top" wrapText="1"/>
    </xf>
    <xf numFmtId="3" fontId="15" fillId="14" borderId="1" xfId="0" applyNumberFormat="1" applyFont="1" applyFill="1" applyBorder="1" applyAlignment="1">
      <alignment horizontal="right" vertical="center"/>
    </xf>
    <xf numFmtId="168" fontId="12" fillId="0" borderId="1" xfId="0" applyNumberFormat="1" applyFont="1" applyBorder="1" applyAlignment="1">
      <alignment horizontal="right" vertical="center"/>
    </xf>
    <xf numFmtId="168" fontId="18" fillId="11" borderId="1" xfId="1" applyNumberFormat="1" applyFont="1" applyFill="1" applyBorder="1" applyAlignment="1">
      <alignment horizontal="left"/>
    </xf>
    <xf numFmtId="0" fontId="12" fillId="0" borderId="1" xfId="0" applyFont="1" applyBorder="1" applyAlignment="1">
      <alignment vertical="center"/>
    </xf>
    <xf numFmtId="14" fontId="12" fillId="4" borderId="12" xfId="0" applyNumberFormat="1" applyFont="1" applyFill="1" applyBorder="1" applyAlignment="1">
      <alignment horizontal="center" vertical="center" wrapText="1"/>
    </xf>
    <xf numFmtId="0" fontId="12" fillId="4" borderId="12" xfId="0" applyFont="1" applyFill="1" applyBorder="1" applyAlignment="1">
      <alignment horizontal="center" vertical="center" wrapText="1"/>
    </xf>
    <xf numFmtId="3" fontId="12" fillId="4" borderId="1" xfId="0" applyNumberFormat="1" applyFont="1" applyFill="1" applyBorder="1" applyAlignment="1">
      <alignment horizontal="center" vertical="center" wrapText="1"/>
    </xf>
    <xf numFmtId="0" fontId="12" fillId="4" borderId="2" xfId="0" applyFont="1" applyFill="1" applyBorder="1" applyAlignment="1">
      <alignment horizontal="center" vertical="center" wrapText="1"/>
    </xf>
    <xf numFmtId="0" fontId="12" fillId="0" borderId="1" xfId="0" applyFont="1" applyBorder="1"/>
    <xf numFmtId="0" fontId="12" fillId="0" borderId="6" xfId="0" applyFont="1" applyBorder="1" applyAlignment="1">
      <alignment horizontal="justify" vertical="top" wrapText="1"/>
    </xf>
    <xf numFmtId="0" fontId="3" fillId="4" borderId="2" xfId="0" applyFont="1" applyFill="1" applyBorder="1" applyAlignment="1">
      <alignment horizontal="left" vertical="center" wrapText="1"/>
    </xf>
    <xf numFmtId="168" fontId="15" fillId="15" borderId="6" xfId="0" applyNumberFormat="1" applyFont="1" applyFill="1" applyBorder="1" applyAlignment="1">
      <alignment horizontal="center" vertical="center"/>
    </xf>
    <xf numFmtId="0" fontId="15" fillId="4" borderId="2" xfId="0" applyFont="1" applyFill="1" applyBorder="1" applyAlignment="1">
      <alignment horizontal="center" vertical="center"/>
    </xf>
    <xf numFmtId="0" fontId="15" fillId="4" borderId="1" xfId="0" applyFont="1" applyFill="1" applyBorder="1" applyAlignment="1">
      <alignment horizontal="center" vertical="center"/>
    </xf>
    <xf numFmtId="168" fontId="15" fillId="7" borderId="7" xfId="1" applyNumberFormat="1" applyFont="1" applyFill="1" applyBorder="1" applyAlignment="1">
      <alignment horizontal="center" vertical="center"/>
    </xf>
    <xf numFmtId="0" fontId="15" fillId="4" borderId="7" xfId="0" applyFont="1" applyFill="1" applyBorder="1" applyAlignment="1">
      <alignment horizontal="center" vertical="center"/>
    </xf>
    <xf numFmtId="170" fontId="20" fillId="0" borderId="1" xfId="0" applyNumberFormat="1" applyFont="1" applyFill="1" applyBorder="1" applyAlignment="1">
      <alignment horizontal="center" vertical="center" wrapText="1"/>
    </xf>
    <xf numFmtId="0" fontId="20" fillId="0" borderId="1" xfId="0" applyFont="1" applyFill="1" applyBorder="1" applyAlignment="1">
      <alignment horizontal="center" vertical="center" wrapText="1"/>
    </xf>
    <xf numFmtId="167" fontId="20" fillId="0" borderId="1" xfId="3" applyNumberFormat="1" applyFont="1" applyFill="1" applyBorder="1" applyAlignment="1">
      <alignment horizontal="right" vertical="center" wrapText="1"/>
    </xf>
    <xf numFmtId="0" fontId="20" fillId="4" borderId="1" xfId="0" applyFont="1" applyFill="1" applyBorder="1" applyAlignment="1">
      <alignment horizontal="left" vertical="center" wrapText="1"/>
    </xf>
    <xf numFmtId="170" fontId="20" fillId="4" borderId="1" xfId="0" applyNumberFormat="1" applyFont="1" applyFill="1" applyBorder="1" applyAlignment="1">
      <alignment horizontal="center" vertical="center" wrapText="1"/>
    </xf>
    <xf numFmtId="167" fontId="20" fillId="4" borderId="1" xfId="3" applyNumberFormat="1" applyFont="1" applyFill="1" applyBorder="1" applyAlignment="1">
      <alignment horizontal="right" vertical="center" wrapText="1"/>
    </xf>
    <xf numFmtId="168" fontId="8" fillId="11" borderId="24" xfId="1" applyNumberFormat="1" applyFont="1" applyFill="1" applyBorder="1" applyAlignment="1">
      <alignment horizontal="left"/>
    </xf>
    <xf numFmtId="0" fontId="3" fillId="0" borderId="24" xfId="0" applyFont="1" applyFill="1" applyBorder="1" applyAlignment="1">
      <alignment horizontal="center" vertical="center" wrapText="1"/>
    </xf>
    <xf numFmtId="0" fontId="12" fillId="0" borderId="14" xfId="0" applyFont="1" applyBorder="1" applyAlignment="1">
      <alignment horizontal="center" vertical="center" wrapText="1"/>
    </xf>
    <xf numFmtId="3" fontId="12" fillId="0" borderId="1" xfId="0" applyNumberFormat="1" applyFont="1" applyBorder="1" applyAlignment="1">
      <alignment horizontal="right" vertical="center" wrapText="1"/>
    </xf>
    <xf numFmtId="3" fontId="8" fillId="11" borderId="12" xfId="1" applyNumberFormat="1" applyFont="1" applyFill="1" applyBorder="1" applyAlignment="1">
      <alignment horizontal="right"/>
    </xf>
    <xf numFmtId="0" fontId="15" fillId="4" borderId="1" xfId="0" applyFont="1" applyFill="1" applyBorder="1" applyAlignment="1">
      <alignment horizontal="center"/>
    </xf>
    <xf numFmtId="0" fontId="12" fillId="4" borderId="12" xfId="0" applyFont="1" applyFill="1" applyBorder="1" applyAlignment="1">
      <alignment horizontal="justify" vertical="top" wrapText="1"/>
    </xf>
    <xf numFmtId="14" fontId="20" fillId="4" borderId="12" xfId="0" applyNumberFormat="1" applyFont="1" applyFill="1" applyBorder="1" applyAlignment="1">
      <alignment horizontal="center" vertical="center" wrapText="1"/>
    </xf>
    <xf numFmtId="0" fontId="20" fillId="4" borderId="12" xfId="0" applyFont="1" applyFill="1" applyBorder="1" applyAlignment="1">
      <alignment horizontal="center" vertical="center" wrapText="1"/>
    </xf>
    <xf numFmtId="3" fontId="12" fillId="4" borderId="12" xfId="0" applyNumberFormat="1" applyFont="1" applyFill="1" applyBorder="1" applyAlignment="1">
      <alignment horizontal="right" vertical="center" wrapText="1"/>
    </xf>
    <xf numFmtId="0" fontId="3" fillId="17" borderId="0" xfId="0" applyFont="1" applyFill="1" applyBorder="1"/>
    <xf numFmtId="0" fontId="3" fillId="17" borderId="0" xfId="0" applyFont="1" applyFill="1"/>
    <xf numFmtId="14" fontId="20" fillId="4" borderId="1" xfId="0" applyNumberFormat="1" applyFont="1" applyFill="1" applyBorder="1" applyAlignment="1">
      <alignment horizontal="center" vertical="center" wrapText="1"/>
    </xf>
    <xf numFmtId="0" fontId="20" fillId="4" borderId="14" xfId="0" applyFont="1" applyFill="1" applyBorder="1" applyAlignment="1">
      <alignment horizontal="center" vertical="center" wrapText="1"/>
    </xf>
    <xf numFmtId="3" fontId="12" fillId="0" borderId="1" xfId="0" applyNumberFormat="1" applyFont="1" applyBorder="1" applyAlignment="1">
      <alignment vertical="center" wrapText="1"/>
    </xf>
    <xf numFmtId="0" fontId="12" fillId="0" borderId="12" xfId="0" applyFont="1" applyBorder="1" applyAlignment="1">
      <alignment horizontal="justify" vertical="top" wrapText="1"/>
    </xf>
    <xf numFmtId="14" fontId="12" fillId="0" borderId="1" xfId="0" applyNumberFormat="1" applyFont="1" applyBorder="1" applyAlignment="1">
      <alignment horizontal="left" vertical="center" wrapText="1"/>
    </xf>
    <xf numFmtId="3" fontId="8" fillId="11" borderId="12" xfId="1" applyNumberFormat="1" applyFont="1" applyFill="1" applyBorder="1" applyAlignment="1"/>
    <xf numFmtId="3" fontId="15" fillId="7" borderId="0" xfId="1" applyNumberFormat="1" applyFont="1" applyFill="1" applyAlignment="1"/>
    <xf numFmtId="0" fontId="13" fillId="4" borderId="1" xfId="0" applyFont="1" applyFill="1" applyBorder="1" applyAlignment="1">
      <alignment horizontal="justify" vertical="center" wrapText="1"/>
    </xf>
    <xf numFmtId="0" fontId="13" fillId="4" borderId="1" xfId="0" applyFont="1" applyFill="1" applyBorder="1"/>
    <xf numFmtId="3" fontId="15" fillId="18" borderId="3" xfId="0" applyNumberFormat="1" applyFont="1" applyFill="1" applyBorder="1" applyAlignment="1"/>
    <xf numFmtId="0" fontId="15" fillId="18" borderId="3" xfId="0" applyFont="1" applyFill="1" applyBorder="1" applyAlignment="1"/>
    <xf numFmtId="0" fontId="27" fillId="4" borderId="1" xfId="0" applyFont="1" applyFill="1" applyBorder="1" applyAlignment="1">
      <alignment horizontal="center"/>
    </xf>
    <xf numFmtId="0" fontId="20" fillId="19" borderId="25" xfId="0" applyFont="1" applyFill="1" applyBorder="1" applyAlignment="1">
      <alignment horizontal="justify" vertical="top" wrapText="1"/>
    </xf>
    <xf numFmtId="167" fontId="4" fillId="19" borderId="25" xfId="0" applyNumberFormat="1" applyFont="1" applyFill="1" applyBorder="1" applyAlignment="1">
      <alignment horizontal="right" vertical="center" wrapText="1"/>
    </xf>
    <xf numFmtId="0" fontId="20" fillId="4" borderId="1" xfId="0" applyFont="1" applyFill="1" applyBorder="1" applyAlignment="1">
      <alignment horizontal="center" wrapText="1"/>
    </xf>
    <xf numFmtId="0" fontId="3" fillId="4" borderId="6" xfId="0" applyFont="1" applyFill="1" applyBorder="1"/>
    <xf numFmtId="0" fontId="3" fillId="4" borderId="1" xfId="0" applyFont="1" applyFill="1" applyBorder="1"/>
    <xf numFmtId="0" fontId="22" fillId="19" borderId="25" xfId="0" applyFont="1" applyFill="1" applyBorder="1" applyAlignment="1">
      <alignment horizontal="justify" vertical="top" wrapText="1"/>
    </xf>
    <xf numFmtId="0" fontId="20" fillId="20" borderId="25" xfId="0" applyFont="1" applyFill="1" applyBorder="1" applyAlignment="1">
      <alignment horizontal="justify" vertical="top" wrapText="1"/>
    </xf>
    <xf numFmtId="167" fontId="4" fillId="20" borderId="25" xfId="0" applyNumberFormat="1" applyFont="1" applyFill="1" applyBorder="1" applyAlignment="1">
      <alignment horizontal="right" vertical="center" wrapText="1"/>
    </xf>
    <xf numFmtId="0" fontId="20" fillId="21" borderId="25" xfId="0" applyFont="1" applyFill="1" applyBorder="1" applyAlignment="1">
      <alignment horizontal="justify" vertical="top" wrapText="1"/>
    </xf>
    <xf numFmtId="167" fontId="4" fillId="21" borderId="25" xfId="0" applyNumberFormat="1" applyFont="1" applyFill="1" applyBorder="1" applyAlignment="1">
      <alignment horizontal="right" vertical="center" wrapText="1"/>
    </xf>
    <xf numFmtId="0" fontId="20" fillId="22" borderId="25" xfId="0" applyFont="1" applyFill="1" applyBorder="1" applyAlignment="1">
      <alignment horizontal="justify" vertical="top" wrapText="1"/>
    </xf>
    <xf numFmtId="167" fontId="4" fillId="22" borderId="25" xfId="0" applyNumberFormat="1" applyFont="1" applyFill="1" applyBorder="1" applyAlignment="1">
      <alignment horizontal="right" vertical="center" wrapText="1"/>
    </xf>
    <xf numFmtId="0" fontId="20" fillId="22" borderId="26" xfId="0" applyFont="1" applyFill="1" applyBorder="1" applyAlignment="1">
      <alignment horizontal="justify" vertical="top" wrapText="1"/>
    </xf>
    <xf numFmtId="0" fontId="22" fillId="22" borderId="25" xfId="0" applyFont="1" applyFill="1" applyBorder="1" applyAlignment="1">
      <alignment horizontal="justify" vertical="top" wrapText="1"/>
    </xf>
    <xf numFmtId="0" fontId="20" fillId="23" borderId="27" xfId="0" applyFont="1" applyFill="1" applyBorder="1" applyAlignment="1">
      <alignment horizontal="justify" vertical="top" wrapText="1"/>
    </xf>
    <xf numFmtId="167" fontId="4" fillId="23" borderId="26" xfId="0" applyNumberFormat="1" applyFont="1" applyFill="1" applyBorder="1" applyAlignment="1">
      <alignment horizontal="right" vertical="center" wrapText="1"/>
    </xf>
    <xf numFmtId="0" fontId="22" fillId="23" borderId="28" xfId="0" applyFont="1" applyFill="1" applyBorder="1" applyAlignment="1">
      <alignment horizontal="justify" vertical="top" wrapText="1"/>
    </xf>
    <xf numFmtId="0" fontId="20" fillId="23" borderId="25" xfId="0" applyFont="1" applyFill="1" applyBorder="1" applyAlignment="1">
      <alignment horizontal="justify" vertical="top" wrapText="1"/>
    </xf>
    <xf numFmtId="0" fontId="22" fillId="23" borderId="25" xfId="0" applyFont="1" applyFill="1" applyBorder="1" applyAlignment="1">
      <alignment horizontal="justify" vertical="top" wrapText="1"/>
    </xf>
    <xf numFmtId="167" fontId="4" fillId="23" borderId="25" xfId="0" applyNumberFormat="1" applyFont="1" applyFill="1" applyBorder="1" applyAlignment="1">
      <alignment horizontal="right" vertical="center" wrapText="1"/>
    </xf>
    <xf numFmtId="0" fontId="20" fillId="23" borderId="28" xfId="0" applyFont="1" applyFill="1" applyBorder="1" applyAlignment="1">
      <alignment horizontal="justify" vertical="top" wrapText="1"/>
    </xf>
    <xf numFmtId="167" fontId="14" fillId="18" borderId="1" xfId="0" applyNumberFormat="1" applyFont="1" applyFill="1" applyBorder="1" applyAlignment="1">
      <alignment horizontal="center"/>
    </xf>
    <xf numFmtId="3" fontId="28" fillId="24" borderId="14" xfId="0" applyNumberFormat="1" applyFont="1" applyFill="1" applyBorder="1" applyAlignment="1">
      <alignment horizontal="center"/>
    </xf>
    <xf numFmtId="0" fontId="27" fillId="4" borderId="14" xfId="0" applyFont="1" applyFill="1" applyBorder="1" applyAlignment="1">
      <alignment horizontal="center"/>
    </xf>
    <xf numFmtId="0" fontId="31" fillId="4" borderId="1" xfId="0" applyFont="1" applyFill="1" applyBorder="1" applyAlignment="1">
      <alignment horizontal="justify" vertical="top" wrapText="1"/>
    </xf>
    <xf numFmtId="168" fontId="12" fillId="4" borderId="1" xfId="1" applyNumberFormat="1" applyFont="1" applyFill="1" applyBorder="1" applyAlignment="1">
      <alignment horizontal="center" vertical="center"/>
    </xf>
    <xf numFmtId="172" fontId="32" fillId="0" borderId="1" xfId="3" applyNumberFormat="1" applyFont="1" applyBorder="1" applyAlignment="1">
      <alignment vertical="center"/>
    </xf>
    <xf numFmtId="172" fontId="3" fillId="0" borderId="0" xfId="0" applyNumberFormat="1" applyFont="1" applyBorder="1"/>
    <xf numFmtId="168" fontId="3" fillId="0" borderId="0" xfId="0" applyNumberFormat="1" applyFont="1" applyBorder="1"/>
    <xf numFmtId="3" fontId="3" fillId="0" borderId="0" xfId="0" applyNumberFormat="1" applyFont="1" applyFill="1" applyBorder="1"/>
    <xf numFmtId="165" fontId="12" fillId="0" borderId="1" xfId="3" applyFont="1" applyBorder="1" applyAlignment="1">
      <alignment horizontal="right" vertical="center"/>
    </xf>
    <xf numFmtId="0" fontId="8" fillId="5" borderId="1" xfId="0" applyFont="1" applyFill="1" applyBorder="1" applyAlignment="1">
      <alignment horizontal="center" vertical="center"/>
    </xf>
    <xf numFmtId="0" fontId="3" fillId="0" borderId="1" xfId="0" applyFont="1" applyBorder="1" applyAlignment="1">
      <alignment horizontal="center" vertical="center"/>
    </xf>
    <xf numFmtId="0" fontId="10" fillId="0" borderId="1" xfId="6" quotePrefix="1" applyFont="1" applyBorder="1" applyAlignment="1">
      <alignment horizontal="center" vertical="center"/>
    </xf>
    <xf numFmtId="0" fontId="3" fillId="0" borderId="1" xfId="0" applyFont="1" applyBorder="1" applyAlignment="1">
      <alignment horizontal="justify" vertical="center" wrapText="1"/>
    </xf>
    <xf numFmtId="0" fontId="3" fillId="0" borderId="1" xfId="0" applyFont="1" applyBorder="1" applyAlignment="1">
      <alignment horizontal="center"/>
    </xf>
    <xf numFmtId="0" fontId="5" fillId="3" borderId="1" xfId="5" applyFont="1" applyFill="1" applyBorder="1" applyAlignment="1">
      <alignment horizontal="center" vertical="center" wrapText="1"/>
    </xf>
    <xf numFmtId="0" fontId="5" fillId="3" borderId="1" xfId="5" applyFont="1" applyFill="1" applyBorder="1" applyAlignment="1">
      <alignment horizontal="center" vertical="center"/>
    </xf>
    <xf numFmtId="0" fontId="7" fillId="4" borderId="1" xfId="0" applyFont="1" applyFill="1" applyBorder="1" applyAlignment="1">
      <alignment horizontal="center" vertical="center"/>
    </xf>
    <xf numFmtId="14" fontId="3" fillId="0" borderId="1" xfId="0" applyNumberFormat="1" applyFont="1" applyBorder="1" applyAlignment="1">
      <alignment horizontal="center" vertical="center"/>
    </xf>
    <xf numFmtId="14" fontId="3" fillId="0" borderId="1" xfId="0" applyNumberFormat="1" applyFont="1" applyBorder="1" applyAlignment="1">
      <alignment horizontal="center" vertical="center" wrapText="1"/>
    </xf>
    <xf numFmtId="0" fontId="14" fillId="7" borderId="2" xfId="0" applyFont="1" applyFill="1" applyBorder="1" applyAlignment="1">
      <alignment horizontal="center" vertical="center"/>
    </xf>
    <xf numFmtId="0" fontId="14" fillId="7" borderId="3" xfId="0" applyFont="1" applyFill="1" applyBorder="1" applyAlignment="1">
      <alignment horizontal="center" vertical="center"/>
    </xf>
    <xf numFmtId="0" fontId="15" fillId="8" borderId="3" xfId="0" applyFont="1" applyFill="1" applyBorder="1" applyAlignment="1">
      <alignment horizontal="center" wrapText="1"/>
    </xf>
    <xf numFmtId="0" fontId="3" fillId="0" borderId="1" xfId="0" applyFont="1" applyBorder="1" applyAlignment="1">
      <alignment horizontal="justify" vertical="top" wrapText="1"/>
    </xf>
    <xf numFmtId="0" fontId="3" fillId="0" borderId="1" xfId="0" applyFont="1" applyBorder="1" applyAlignment="1">
      <alignment horizontal="center" vertical="center" wrapText="1"/>
    </xf>
    <xf numFmtId="3" fontId="3" fillId="0" borderId="1" xfId="0" applyNumberFormat="1" applyFont="1" applyBorder="1" applyAlignment="1">
      <alignment horizontal="center" vertical="center" wrapText="1"/>
    </xf>
    <xf numFmtId="0" fontId="15" fillId="7" borderId="2" xfId="0" applyFont="1" applyFill="1" applyBorder="1" applyAlignment="1">
      <alignment horizontal="right"/>
    </xf>
    <xf numFmtId="0" fontId="15" fillId="7" borderId="3" xfId="0" applyFont="1" applyFill="1" applyBorder="1" applyAlignment="1">
      <alignment horizontal="right"/>
    </xf>
    <xf numFmtId="0" fontId="15" fillId="7" borderId="6" xfId="0" applyFont="1" applyFill="1" applyBorder="1" applyAlignment="1">
      <alignment horizontal="right"/>
    </xf>
    <xf numFmtId="0" fontId="15" fillId="8" borderId="9" xfId="0" applyFont="1" applyFill="1" applyBorder="1" applyAlignment="1">
      <alignment horizontal="center"/>
    </xf>
    <xf numFmtId="0" fontId="15" fillId="8" borderId="7" xfId="0" applyFont="1" applyFill="1" applyBorder="1" applyAlignment="1">
      <alignment horizontal="center"/>
    </xf>
    <xf numFmtId="0" fontId="15" fillId="9" borderId="10" xfId="0" applyFont="1" applyFill="1" applyBorder="1" applyAlignment="1">
      <alignment horizontal="center"/>
    </xf>
    <xf numFmtId="0" fontId="15" fillId="9" borderId="5" xfId="0" applyFont="1" applyFill="1" applyBorder="1" applyAlignment="1">
      <alignment horizontal="center"/>
    </xf>
    <xf numFmtId="0" fontId="15" fillId="9" borderId="11" xfId="0" applyFont="1" applyFill="1" applyBorder="1" applyAlignment="1">
      <alignment horizontal="center"/>
    </xf>
    <xf numFmtId="0" fontId="8" fillId="0" borderId="1" xfId="0" applyFont="1" applyBorder="1" applyAlignment="1">
      <alignment horizontal="right"/>
    </xf>
    <xf numFmtId="0" fontId="15" fillId="9" borderId="1" xfId="0" applyFont="1" applyFill="1" applyBorder="1" applyAlignment="1">
      <alignment horizontal="center"/>
    </xf>
    <xf numFmtId="0" fontId="15" fillId="9" borderId="2" xfId="0" applyFont="1" applyFill="1" applyBorder="1" applyAlignment="1">
      <alignment horizontal="center"/>
    </xf>
    <xf numFmtId="0" fontId="15" fillId="9" borderId="4" xfId="0" applyFont="1" applyFill="1" applyBorder="1" applyAlignment="1">
      <alignment horizontal="center"/>
    </xf>
    <xf numFmtId="0" fontId="18" fillId="4" borderId="3" xfId="0" applyFont="1" applyFill="1" applyBorder="1" applyAlignment="1">
      <alignment horizontal="right" vertical="center" wrapText="1"/>
    </xf>
    <xf numFmtId="0" fontId="18" fillId="4" borderId="6" xfId="0" applyFont="1" applyFill="1" applyBorder="1" applyAlignment="1">
      <alignment horizontal="right" vertical="center" wrapText="1"/>
    </xf>
    <xf numFmtId="0" fontId="15" fillId="10" borderId="3" xfId="0" applyFont="1" applyFill="1" applyBorder="1" applyAlignment="1">
      <alignment horizontal="center" vertical="center" wrapText="1"/>
    </xf>
    <xf numFmtId="0" fontId="15" fillId="10" borderId="7" xfId="0" applyFont="1" applyFill="1" applyBorder="1" applyAlignment="1">
      <alignment horizontal="center" vertical="center" wrapText="1"/>
    </xf>
    <xf numFmtId="0" fontId="8" fillId="13" borderId="1" xfId="0" applyFont="1" applyFill="1" applyBorder="1" applyAlignment="1">
      <alignment horizontal="center"/>
    </xf>
    <xf numFmtId="0" fontId="8" fillId="13" borderId="2" xfId="0" applyFont="1" applyFill="1" applyBorder="1" applyAlignment="1">
      <alignment horizontal="center"/>
    </xf>
    <xf numFmtId="0" fontId="18" fillId="4" borderId="1" xfId="0" applyFont="1" applyFill="1" applyBorder="1" applyAlignment="1">
      <alignment horizontal="right"/>
    </xf>
    <xf numFmtId="0" fontId="18" fillId="4" borderId="2" xfId="0" applyFont="1" applyFill="1" applyBorder="1" applyAlignment="1">
      <alignment horizontal="right"/>
    </xf>
    <xf numFmtId="0" fontId="15" fillId="9" borderId="14" xfId="0" applyFont="1" applyFill="1" applyBorder="1" applyAlignment="1">
      <alignment horizontal="center"/>
    </xf>
    <xf numFmtId="0" fontId="8" fillId="13" borderId="1" xfId="0" applyFont="1" applyFill="1" applyBorder="1" applyAlignment="1">
      <alignment horizontal="center" vertical="center"/>
    </xf>
    <xf numFmtId="0" fontId="8" fillId="13" borderId="2" xfId="0" applyFont="1" applyFill="1" applyBorder="1" applyAlignment="1">
      <alignment horizontal="center" vertical="center"/>
    </xf>
    <xf numFmtId="0" fontId="18" fillId="4" borderId="3" xfId="0" applyFont="1" applyFill="1" applyBorder="1" applyAlignment="1">
      <alignment horizontal="right"/>
    </xf>
    <xf numFmtId="0" fontId="18" fillId="4" borderId="6" xfId="0" applyFont="1" applyFill="1" applyBorder="1" applyAlignment="1">
      <alignment horizontal="right"/>
    </xf>
    <xf numFmtId="0" fontId="15" fillId="8" borderId="2" xfId="0" applyFont="1" applyFill="1" applyBorder="1" applyAlignment="1">
      <alignment horizontal="center"/>
    </xf>
    <xf numFmtId="0" fontId="15" fillId="8" borderId="3" xfId="0" applyFont="1" applyFill="1" applyBorder="1" applyAlignment="1">
      <alignment horizontal="center"/>
    </xf>
    <xf numFmtId="0" fontId="15" fillId="14" borderId="2" xfId="0" applyFont="1" applyFill="1" applyBorder="1" applyAlignment="1">
      <alignment horizontal="center"/>
    </xf>
    <xf numFmtId="0" fontId="15" fillId="14" borderId="3" xfId="0" applyFont="1" applyFill="1" applyBorder="1" applyAlignment="1">
      <alignment horizontal="center"/>
    </xf>
    <xf numFmtId="0" fontId="8" fillId="13" borderId="3" xfId="0" applyFont="1" applyFill="1" applyBorder="1" applyAlignment="1">
      <alignment horizontal="center"/>
    </xf>
    <xf numFmtId="0" fontId="8" fillId="0" borderId="2" xfId="0" applyFont="1" applyBorder="1" applyAlignment="1">
      <alignment horizontal="right"/>
    </xf>
    <xf numFmtId="0" fontId="8" fillId="0" borderId="3" xfId="0" applyFont="1" applyBorder="1" applyAlignment="1">
      <alignment horizontal="right"/>
    </xf>
    <xf numFmtId="0" fontId="8" fillId="0" borderId="6" xfId="0" applyFont="1" applyBorder="1" applyAlignment="1">
      <alignment horizontal="right"/>
    </xf>
    <xf numFmtId="0" fontId="8" fillId="0" borderId="9" xfId="0" applyFont="1" applyBorder="1" applyAlignment="1">
      <alignment horizontal="right"/>
    </xf>
    <xf numFmtId="0" fontId="8" fillId="0" borderId="7" xfId="0" applyFont="1" applyBorder="1" applyAlignment="1">
      <alignment horizontal="right"/>
    </xf>
    <xf numFmtId="0" fontId="8" fillId="0" borderId="17" xfId="0" applyFont="1" applyBorder="1" applyAlignment="1">
      <alignment horizontal="right"/>
    </xf>
    <xf numFmtId="0" fontId="15" fillId="14" borderId="1" xfId="0" applyFont="1" applyFill="1" applyBorder="1" applyAlignment="1">
      <alignment horizontal="center"/>
    </xf>
    <xf numFmtId="0" fontId="15" fillId="14" borderId="6" xfId="0" applyFont="1" applyFill="1" applyBorder="1" applyAlignment="1">
      <alignment horizontal="center"/>
    </xf>
    <xf numFmtId="0" fontId="8" fillId="13" borderId="16" xfId="0" applyFont="1" applyFill="1" applyBorder="1" applyAlignment="1">
      <alignment horizontal="center"/>
    </xf>
    <xf numFmtId="0" fontId="8" fillId="13" borderId="8" xfId="0" applyFont="1" applyFill="1" applyBorder="1" applyAlignment="1">
      <alignment horizontal="center"/>
    </xf>
    <xf numFmtId="0" fontId="18" fillId="12" borderId="2" xfId="0" applyFont="1" applyFill="1" applyBorder="1" applyAlignment="1">
      <alignment horizontal="center" vertical="center"/>
    </xf>
    <xf numFmtId="0" fontId="18" fillId="12" borderId="3" xfId="0" applyFont="1" applyFill="1" applyBorder="1" applyAlignment="1">
      <alignment horizontal="center" vertical="center"/>
    </xf>
    <xf numFmtId="0" fontId="18" fillId="12" borderId="6" xfId="0" applyFont="1" applyFill="1" applyBorder="1" applyAlignment="1">
      <alignment horizontal="center" vertical="center"/>
    </xf>
    <xf numFmtId="0" fontId="18" fillId="12" borderId="2" xfId="0" applyFont="1" applyFill="1" applyBorder="1" applyAlignment="1">
      <alignment horizontal="center"/>
    </xf>
    <xf numFmtId="0" fontId="18" fillId="12" borderId="3" xfId="0" applyFont="1" applyFill="1" applyBorder="1" applyAlignment="1">
      <alignment horizontal="center"/>
    </xf>
    <xf numFmtId="0" fontId="18" fillId="12" borderId="6" xfId="0" applyFont="1" applyFill="1" applyBorder="1" applyAlignment="1">
      <alignment horizontal="center"/>
    </xf>
    <xf numFmtId="0" fontId="15" fillId="7" borderId="19" xfId="0" applyFont="1" applyFill="1" applyBorder="1" applyAlignment="1">
      <alignment horizontal="center" vertical="center"/>
    </xf>
    <xf numFmtId="0" fontId="15" fillId="7" borderId="20" xfId="0" applyFont="1" applyFill="1" applyBorder="1" applyAlignment="1">
      <alignment horizontal="center" vertical="center"/>
    </xf>
    <xf numFmtId="0" fontId="15" fillId="15" borderId="4" xfId="0" applyFont="1" applyFill="1" applyBorder="1" applyAlignment="1">
      <alignment horizontal="center"/>
    </xf>
    <xf numFmtId="0" fontId="15" fillId="15" borderId="5" xfId="0" applyFont="1" applyFill="1" applyBorder="1" applyAlignment="1">
      <alignment horizontal="center"/>
    </xf>
    <xf numFmtId="0" fontId="24" fillId="16" borderId="8" xfId="0" applyFont="1" applyFill="1" applyBorder="1" applyAlignment="1">
      <alignment horizontal="left" vertical="center" wrapText="1"/>
    </xf>
    <xf numFmtId="0" fontId="24" fillId="16" borderId="2" xfId="0" applyFont="1" applyFill="1" applyBorder="1" applyAlignment="1">
      <alignment horizontal="left" vertical="center" wrapText="1"/>
    </xf>
    <xf numFmtId="0" fontId="24" fillId="16" borderId="3" xfId="0" applyFont="1" applyFill="1" applyBorder="1" applyAlignment="1">
      <alignment horizontal="left" vertical="center" wrapText="1"/>
    </xf>
    <xf numFmtId="0" fontId="15" fillId="15" borderId="21" xfId="0" applyFont="1" applyFill="1" applyBorder="1" applyAlignment="1">
      <alignment horizontal="center"/>
    </xf>
    <xf numFmtId="0" fontId="15" fillId="15" borderId="22" xfId="0" applyFont="1" applyFill="1" applyBorder="1" applyAlignment="1">
      <alignment horizontal="center"/>
    </xf>
    <xf numFmtId="0" fontId="15" fillId="15" borderId="23" xfId="0" applyFont="1" applyFill="1" applyBorder="1" applyAlignment="1">
      <alignment horizontal="center"/>
    </xf>
    <xf numFmtId="0" fontId="15" fillId="15" borderId="10" xfId="0" applyFont="1" applyFill="1" applyBorder="1" applyAlignment="1">
      <alignment horizontal="center"/>
    </xf>
    <xf numFmtId="0" fontId="15" fillId="15" borderId="11" xfId="0" applyFont="1" applyFill="1" applyBorder="1" applyAlignment="1">
      <alignment horizontal="center"/>
    </xf>
    <xf numFmtId="0" fontId="15" fillId="15" borderId="18" xfId="0" applyFont="1" applyFill="1" applyBorder="1" applyAlignment="1">
      <alignment horizontal="center"/>
    </xf>
    <xf numFmtId="0" fontId="15" fillId="7" borderId="5" xfId="0" applyFont="1" applyFill="1" applyBorder="1" applyAlignment="1">
      <alignment horizontal="center"/>
    </xf>
    <xf numFmtId="0" fontId="15" fillId="15" borderId="2" xfId="0" applyFont="1" applyFill="1" applyBorder="1" applyAlignment="1">
      <alignment horizontal="center"/>
    </xf>
    <xf numFmtId="0" fontId="15" fillId="15" borderId="3" xfId="0" applyFont="1" applyFill="1" applyBorder="1" applyAlignment="1">
      <alignment horizontal="center"/>
    </xf>
    <xf numFmtId="0" fontId="26" fillId="16" borderId="2" xfId="0" applyFont="1" applyFill="1" applyBorder="1" applyAlignment="1">
      <alignment horizontal="left" vertical="center"/>
    </xf>
    <xf numFmtId="0" fontId="26" fillId="16" borderId="3" xfId="0" applyFont="1" applyFill="1" applyBorder="1" applyAlignment="1">
      <alignment horizontal="left" vertical="center"/>
    </xf>
    <xf numFmtId="0" fontId="15" fillId="15" borderId="6" xfId="0" applyFont="1" applyFill="1" applyBorder="1" applyAlignment="1">
      <alignment horizontal="center"/>
    </xf>
    <xf numFmtId="0" fontId="15" fillId="15" borderId="20" xfId="0" applyFont="1" applyFill="1" applyBorder="1" applyAlignment="1">
      <alignment horizontal="center"/>
    </xf>
    <xf numFmtId="0" fontId="26" fillId="16" borderId="2" xfId="0" applyFont="1" applyFill="1" applyBorder="1" applyAlignment="1">
      <alignment horizontal="left" vertical="center" wrapText="1"/>
    </xf>
    <xf numFmtId="0" fontId="26" fillId="16" borderId="3" xfId="0" applyFont="1" applyFill="1" applyBorder="1" applyAlignment="1">
      <alignment horizontal="left" vertical="center" wrapText="1"/>
    </xf>
    <xf numFmtId="0" fontId="14" fillId="18" borderId="2" xfId="0" applyFont="1" applyFill="1" applyBorder="1" applyAlignment="1">
      <alignment horizontal="center"/>
    </xf>
    <xf numFmtId="0" fontId="14" fillId="18" borderId="3" xfId="0" applyFont="1" applyFill="1" applyBorder="1" applyAlignment="1">
      <alignment horizontal="center"/>
    </xf>
    <xf numFmtId="0" fontId="28" fillId="24" borderId="2" xfId="0" applyFont="1" applyFill="1" applyBorder="1" applyAlignment="1">
      <alignment horizontal="center"/>
    </xf>
    <xf numFmtId="0" fontId="28" fillId="24" borderId="3" xfId="0" applyFont="1" applyFill="1" applyBorder="1" applyAlignment="1">
      <alignment horizontal="center"/>
    </xf>
    <xf numFmtId="0" fontId="28" fillId="24" borderId="6" xfId="0" applyFont="1" applyFill="1" applyBorder="1" applyAlignment="1">
      <alignment horizontal="center"/>
    </xf>
    <xf numFmtId="0" fontId="8" fillId="0" borderId="0" xfId="0" applyFont="1" applyAlignment="1">
      <alignment horizontal="center" wrapText="1"/>
    </xf>
    <xf numFmtId="0" fontId="15" fillId="7" borderId="2" xfId="0" applyFont="1" applyFill="1" applyBorder="1" applyAlignment="1">
      <alignment horizontal="center"/>
    </xf>
    <xf numFmtId="0" fontId="15" fillId="7" borderId="3" xfId="0" applyFont="1" applyFill="1" applyBorder="1" applyAlignment="1">
      <alignment horizontal="center"/>
    </xf>
    <xf numFmtId="0" fontId="15" fillId="7" borderId="6" xfId="0" applyFont="1" applyFill="1" applyBorder="1" applyAlignment="1">
      <alignment horizontal="center"/>
    </xf>
    <xf numFmtId="0" fontId="15" fillId="18" borderId="2" xfId="0" applyFont="1" applyFill="1" applyBorder="1" applyAlignment="1">
      <alignment horizontal="center"/>
    </xf>
    <xf numFmtId="0" fontId="15" fillId="18" borderId="3" xfId="0" applyFont="1" applyFill="1" applyBorder="1" applyAlignment="1">
      <alignment horizontal="center"/>
    </xf>
    <xf numFmtId="0" fontId="15" fillId="7" borderId="9" xfId="0" applyFont="1" applyFill="1" applyBorder="1" applyAlignment="1">
      <alignment horizontal="center"/>
    </xf>
    <xf numFmtId="0" fontId="15" fillId="7" borderId="7" xfId="0" applyFont="1" applyFill="1" applyBorder="1" applyAlignment="1">
      <alignment horizontal="center"/>
    </xf>
  </cellXfs>
  <cellStyles count="8">
    <cellStyle name="Énfasis1" xfId="4" builtinId="29"/>
    <cellStyle name="Hipervínculo" xfId="6" builtinId="8"/>
    <cellStyle name="Millares" xfId="1" builtinId="3"/>
    <cellStyle name="Millares [0]" xfId="2" builtinId="6"/>
    <cellStyle name="Moneda" xfId="3" builtinId="4"/>
    <cellStyle name="Moneda 2" xfId="7"/>
    <cellStyle name="Normal" xfId="0" builtinId="0"/>
    <cellStyle name="Normal 2"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415925</xdr:colOff>
      <xdr:row>0</xdr:row>
      <xdr:rowOff>38100</xdr:rowOff>
    </xdr:from>
    <xdr:to>
      <xdr:col>1</xdr:col>
      <xdr:colOff>1114425</xdr:colOff>
      <xdr:row>6</xdr:row>
      <xdr:rowOff>184150</xdr:rowOff>
    </xdr:to>
    <xdr:pic>
      <xdr:nvPicPr>
        <xdr:cNvPr id="2" name="1 Imagen" descr="escudo"/>
        <xdr:cNvPicPr/>
      </xdr:nvPicPr>
      <xdr:blipFill>
        <a:blip xmlns:r="http://schemas.openxmlformats.org/officeDocument/2006/relationships" r:embed="rId1"/>
        <a:srcRect/>
        <a:stretch>
          <a:fillRect/>
        </a:stretch>
      </xdr:blipFill>
      <xdr:spPr bwMode="auto">
        <a:xfrm>
          <a:off x="1273175" y="38100"/>
          <a:ext cx="698500" cy="128905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unicauca.edu.co/"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452"/>
  <sheetViews>
    <sheetView tabSelected="1" workbookViewId="0">
      <selection activeCell="H204" sqref="H204"/>
    </sheetView>
  </sheetViews>
  <sheetFormatPr baseColWidth="10" defaultRowHeight="14.25" x14ac:dyDescent="0.2"/>
  <cols>
    <col min="1" max="1" width="12.85546875" style="2" customWidth="1"/>
    <col min="2" max="2" width="35.42578125" style="2" customWidth="1"/>
    <col min="3" max="3" width="15.28515625" style="2" customWidth="1"/>
    <col min="4" max="4" width="21.140625" style="2" customWidth="1"/>
    <col min="5" max="5" width="22.5703125" style="2" customWidth="1"/>
    <col min="6" max="6" width="28.5703125" style="2" customWidth="1"/>
    <col min="7" max="7" width="19.140625" style="2" customWidth="1"/>
    <col min="8" max="8" width="28.85546875" style="2" customWidth="1"/>
    <col min="9" max="9" width="30.140625" style="2" customWidth="1"/>
    <col min="10" max="10" width="25" style="2" customWidth="1"/>
    <col min="11" max="11" width="23.7109375" style="2" customWidth="1"/>
    <col min="12" max="12" width="19.5703125" style="1" customWidth="1"/>
    <col min="13" max="13" width="17" style="1" customWidth="1"/>
    <col min="14" max="14" width="14.140625" style="1" bestFit="1" customWidth="1"/>
    <col min="15" max="15" width="14.42578125" style="1" customWidth="1"/>
    <col min="16" max="16384" width="11.42578125" style="2"/>
  </cols>
  <sheetData>
    <row r="1" spans="1:15" ht="15.75" customHeight="1" x14ac:dyDescent="0.2">
      <c r="A1" s="282"/>
      <c r="B1" s="282"/>
      <c r="C1" s="283" t="s">
        <v>626</v>
      </c>
      <c r="D1" s="283"/>
      <c r="E1" s="283"/>
      <c r="F1" s="283"/>
      <c r="G1" s="283"/>
      <c r="H1" s="283"/>
      <c r="I1" s="283"/>
      <c r="J1" s="283"/>
      <c r="K1" s="283"/>
    </row>
    <row r="2" spans="1:15" ht="28.5" customHeight="1" x14ac:dyDescent="0.2">
      <c r="A2" s="282"/>
      <c r="B2" s="282"/>
      <c r="C2" s="283"/>
      <c r="D2" s="283"/>
      <c r="E2" s="283"/>
      <c r="F2" s="283"/>
      <c r="G2" s="283"/>
      <c r="H2" s="283"/>
      <c r="I2" s="283"/>
      <c r="J2" s="283"/>
      <c r="K2" s="283"/>
    </row>
    <row r="3" spans="1:15" s="1" customFormat="1" ht="31.5" customHeight="1" x14ac:dyDescent="0.2">
      <c r="A3" s="282"/>
      <c r="B3" s="282"/>
      <c r="C3" s="283"/>
      <c r="D3" s="283"/>
      <c r="E3" s="283"/>
      <c r="F3" s="283"/>
      <c r="G3" s="283"/>
      <c r="H3" s="283"/>
      <c r="I3" s="283"/>
      <c r="J3" s="283"/>
      <c r="K3" s="283"/>
      <c r="L3" s="3"/>
      <c r="M3" s="3"/>
      <c r="N3" s="3"/>
      <c r="O3" s="3"/>
    </row>
    <row r="4" spans="1:15" s="1" customFormat="1" ht="18.75" customHeight="1" x14ac:dyDescent="0.2">
      <c r="A4" s="284" t="s">
        <v>0</v>
      </c>
      <c r="B4" s="284"/>
      <c r="C4" s="284"/>
      <c r="D4" s="284" t="s">
        <v>1</v>
      </c>
      <c r="E4" s="284"/>
      <c r="F4" s="284"/>
      <c r="G4" s="284"/>
      <c r="H4" s="284"/>
      <c r="I4" s="284"/>
      <c r="J4" s="283" t="s">
        <v>2</v>
      </c>
      <c r="K4" s="283"/>
      <c r="L4" s="3"/>
      <c r="M4" s="3"/>
      <c r="N4" s="3"/>
      <c r="O4" s="3"/>
    </row>
    <row r="5" spans="1:15" s="1" customFormat="1" x14ac:dyDescent="0.2">
      <c r="B5" s="4"/>
      <c r="C5" s="4"/>
      <c r="D5" s="4"/>
      <c r="E5" s="4"/>
      <c r="F5" s="4"/>
      <c r="G5" s="4"/>
      <c r="H5" s="4"/>
      <c r="I5" s="4"/>
      <c r="J5" s="4"/>
      <c r="L5" s="3"/>
      <c r="M5" s="3"/>
      <c r="N5" s="3"/>
      <c r="O5" s="3"/>
    </row>
    <row r="6" spans="1:15" s="1" customFormat="1" ht="30" customHeight="1" x14ac:dyDescent="0.2">
      <c r="C6" s="285" t="s">
        <v>627</v>
      </c>
      <c r="D6" s="285"/>
      <c r="E6" s="285"/>
      <c r="F6" s="285"/>
      <c r="G6" s="285"/>
      <c r="H6" s="285"/>
      <c r="I6" s="285"/>
      <c r="J6" s="285"/>
    </row>
    <row r="7" spans="1:15" s="1" customFormat="1" ht="18.75" customHeight="1" x14ac:dyDescent="0.2">
      <c r="C7" s="278" t="s">
        <v>3</v>
      </c>
      <c r="D7" s="278"/>
      <c r="E7" s="278"/>
      <c r="F7" s="278"/>
      <c r="G7" s="278"/>
      <c r="H7" s="278"/>
      <c r="I7" s="278"/>
      <c r="J7" s="278"/>
    </row>
    <row r="8" spans="1:15" s="1" customFormat="1" ht="15" x14ac:dyDescent="0.2">
      <c r="C8" s="5" t="s">
        <v>4</v>
      </c>
      <c r="D8" s="279" t="s">
        <v>5</v>
      </c>
      <c r="E8" s="279"/>
      <c r="F8" s="279"/>
      <c r="G8" s="279"/>
      <c r="H8" s="279"/>
      <c r="I8" s="279"/>
      <c r="J8" s="279"/>
    </row>
    <row r="9" spans="1:15" s="1" customFormat="1" ht="15" x14ac:dyDescent="0.2">
      <c r="C9" s="5" t="s">
        <v>6</v>
      </c>
      <c r="D9" s="279" t="s">
        <v>7</v>
      </c>
      <c r="E9" s="279"/>
      <c r="F9" s="279"/>
      <c r="G9" s="279"/>
      <c r="H9" s="279"/>
      <c r="I9" s="279"/>
      <c r="J9" s="279"/>
    </row>
    <row r="10" spans="1:15" s="1" customFormat="1" ht="18.75" customHeight="1" x14ac:dyDescent="0.2">
      <c r="C10" s="5" t="s">
        <v>8</v>
      </c>
      <c r="D10" s="279">
        <v>8209800</v>
      </c>
      <c r="E10" s="279"/>
      <c r="F10" s="279"/>
      <c r="G10" s="279"/>
      <c r="H10" s="279"/>
      <c r="I10" s="279"/>
      <c r="J10" s="279"/>
    </row>
    <row r="11" spans="1:15" s="1" customFormat="1" ht="15.75" customHeight="1" x14ac:dyDescent="0.2">
      <c r="C11" s="5" t="s">
        <v>9</v>
      </c>
      <c r="D11" s="280" t="s">
        <v>10</v>
      </c>
      <c r="E11" s="280"/>
      <c r="F11" s="280"/>
      <c r="G11" s="280"/>
      <c r="H11" s="280"/>
      <c r="I11" s="280"/>
      <c r="J11" s="280"/>
    </row>
    <row r="12" spans="1:15" s="1" customFormat="1" ht="91.5" customHeight="1" x14ac:dyDescent="0.2">
      <c r="C12" s="5" t="s">
        <v>11</v>
      </c>
      <c r="D12" s="281" t="s">
        <v>12</v>
      </c>
      <c r="E12" s="281"/>
      <c r="F12" s="281"/>
      <c r="G12" s="281"/>
      <c r="H12" s="281"/>
      <c r="I12" s="281"/>
      <c r="J12" s="281"/>
    </row>
    <row r="13" spans="1:15" s="1" customFormat="1" ht="63.75" customHeight="1" x14ac:dyDescent="0.2">
      <c r="C13" s="5" t="s">
        <v>13</v>
      </c>
      <c r="D13" s="291" t="s">
        <v>14</v>
      </c>
      <c r="E13" s="291"/>
      <c r="F13" s="291"/>
      <c r="G13" s="291"/>
      <c r="H13" s="291"/>
      <c r="I13" s="291"/>
      <c r="J13" s="291"/>
    </row>
    <row r="14" spans="1:15" s="1" customFormat="1" ht="75" customHeight="1" x14ac:dyDescent="0.2">
      <c r="C14" s="5" t="s">
        <v>15</v>
      </c>
      <c r="D14" s="292" t="s">
        <v>16</v>
      </c>
      <c r="E14" s="292"/>
      <c r="F14" s="292"/>
      <c r="G14" s="292"/>
      <c r="H14" s="292"/>
      <c r="I14" s="292"/>
      <c r="J14" s="292"/>
    </row>
    <row r="15" spans="1:15" s="1" customFormat="1" ht="30" x14ac:dyDescent="0.2">
      <c r="C15" s="5" t="s">
        <v>17</v>
      </c>
      <c r="D15" s="293">
        <v>38763320898</v>
      </c>
      <c r="E15" s="293"/>
      <c r="F15" s="293"/>
      <c r="G15" s="293"/>
      <c r="H15" s="293"/>
      <c r="I15" s="293"/>
      <c r="J15" s="293"/>
    </row>
    <row r="16" spans="1:15" ht="45" x14ac:dyDescent="0.2">
      <c r="C16" s="5" t="s">
        <v>18</v>
      </c>
      <c r="D16" s="279" t="s">
        <v>19</v>
      </c>
      <c r="E16" s="279"/>
      <c r="F16" s="279"/>
      <c r="G16" s="279"/>
      <c r="H16" s="279"/>
      <c r="I16" s="279"/>
      <c r="J16" s="279"/>
    </row>
    <row r="17" spans="1:18" ht="45" x14ac:dyDescent="0.2">
      <c r="C17" s="5" t="s">
        <v>18</v>
      </c>
      <c r="D17" s="279" t="s">
        <v>20</v>
      </c>
      <c r="E17" s="279"/>
      <c r="F17" s="279"/>
      <c r="G17" s="279"/>
      <c r="H17" s="279"/>
      <c r="I17" s="279"/>
      <c r="J17" s="279"/>
    </row>
    <row r="18" spans="1:18" ht="33.75" customHeight="1" x14ac:dyDescent="0.2">
      <c r="C18" s="5" t="s">
        <v>21</v>
      </c>
      <c r="D18" s="279" t="s">
        <v>22</v>
      </c>
      <c r="E18" s="279"/>
      <c r="F18" s="279"/>
      <c r="G18" s="279"/>
      <c r="H18" s="279"/>
      <c r="I18" s="279"/>
      <c r="J18" s="279"/>
    </row>
    <row r="19" spans="1:18" ht="76.5" customHeight="1" x14ac:dyDescent="0.2">
      <c r="C19" s="5" t="s">
        <v>23</v>
      </c>
      <c r="D19" s="286">
        <v>43861</v>
      </c>
      <c r="E19" s="286"/>
      <c r="F19" s="286"/>
      <c r="G19" s="286"/>
      <c r="H19" s="286"/>
      <c r="I19" s="286"/>
      <c r="J19" s="286"/>
    </row>
    <row r="20" spans="1:18" ht="57.75" customHeight="1" x14ac:dyDescent="0.2">
      <c r="C20" s="5" t="s">
        <v>24</v>
      </c>
      <c r="D20" s="287" t="s">
        <v>25</v>
      </c>
      <c r="E20" s="287"/>
      <c r="F20" s="287"/>
      <c r="G20" s="287"/>
      <c r="H20" s="287"/>
      <c r="I20" s="287"/>
      <c r="J20" s="287"/>
      <c r="L20" s="6"/>
    </row>
    <row r="21" spans="1:18" ht="42.75" customHeight="1" x14ac:dyDescent="0.2">
      <c r="C21" s="287" t="s">
        <v>26</v>
      </c>
      <c r="D21" s="287"/>
      <c r="E21" s="287"/>
      <c r="F21" s="287"/>
      <c r="G21" s="287"/>
      <c r="H21" s="287"/>
      <c r="I21" s="287"/>
      <c r="J21" s="287"/>
      <c r="L21" s="6"/>
    </row>
    <row r="22" spans="1:18" ht="15" customHeight="1" x14ac:dyDescent="0.25">
      <c r="B22" s="7"/>
      <c r="C22" s="8"/>
      <c r="D22" s="9"/>
      <c r="E22" s="10"/>
      <c r="F22" s="11"/>
      <c r="G22" s="12"/>
      <c r="H22" s="12"/>
      <c r="I22" s="13"/>
      <c r="J22" s="12"/>
      <c r="L22" s="6"/>
    </row>
    <row r="23" spans="1:18" ht="20.25" customHeight="1" x14ac:dyDescent="0.2">
      <c r="A23" s="278" t="s">
        <v>27</v>
      </c>
      <c r="B23" s="278"/>
      <c r="C23" s="278"/>
      <c r="D23" s="278"/>
      <c r="E23" s="278"/>
      <c r="F23" s="278"/>
      <c r="G23" s="278"/>
      <c r="H23" s="278"/>
      <c r="I23" s="278"/>
      <c r="J23" s="278"/>
      <c r="K23" s="278"/>
    </row>
    <row r="24" spans="1:18" ht="73.5" customHeight="1" x14ac:dyDescent="0.2">
      <c r="A24" s="14" t="s">
        <v>28</v>
      </c>
      <c r="B24" s="15" t="s">
        <v>29</v>
      </c>
      <c r="C24" s="15" t="s">
        <v>30</v>
      </c>
      <c r="D24" s="15" t="s">
        <v>31</v>
      </c>
      <c r="E24" s="15" t="s">
        <v>32</v>
      </c>
      <c r="F24" s="15" t="s">
        <v>33</v>
      </c>
      <c r="G24" s="15" t="s">
        <v>34</v>
      </c>
      <c r="H24" s="15" t="s">
        <v>35</v>
      </c>
      <c r="I24" s="15" t="s">
        <v>36</v>
      </c>
      <c r="J24" s="15" t="s">
        <v>37</v>
      </c>
      <c r="K24" s="16" t="s">
        <v>38</v>
      </c>
      <c r="R24" s="17"/>
    </row>
    <row r="25" spans="1:18" ht="20.25" customHeight="1" x14ac:dyDescent="0.2">
      <c r="A25" s="288" t="s">
        <v>39</v>
      </c>
      <c r="B25" s="289"/>
      <c r="C25" s="289"/>
      <c r="D25" s="289"/>
      <c r="E25" s="289"/>
      <c r="F25" s="289"/>
      <c r="G25" s="289"/>
      <c r="H25" s="289"/>
      <c r="I25" s="289"/>
      <c r="J25" s="289"/>
      <c r="K25" s="289"/>
      <c r="R25" s="17"/>
    </row>
    <row r="26" spans="1:18" ht="14.25" customHeight="1" thickBot="1" x14ac:dyDescent="0.3">
      <c r="A26" s="290" t="s">
        <v>40</v>
      </c>
      <c r="B26" s="290"/>
      <c r="C26" s="290"/>
      <c r="D26" s="290"/>
      <c r="E26" s="290"/>
      <c r="F26" s="290"/>
      <c r="G26" s="290"/>
      <c r="H26" s="290"/>
      <c r="I26" s="290"/>
      <c r="J26" s="290"/>
      <c r="K26" s="290"/>
    </row>
    <row r="27" spans="1:18" ht="14.25" customHeight="1" x14ac:dyDescent="0.25">
      <c r="A27" s="305" t="s">
        <v>41</v>
      </c>
      <c r="B27" s="300"/>
      <c r="C27" s="300"/>
      <c r="D27" s="300"/>
      <c r="E27" s="300"/>
      <c r="F27" s="300"/>
      <c r="G27" s="300"/>
      <c r="H27" s="300"/>
      <c r="I27" s="300"/>
      <c r="J27" s="300"/>
      <c r="K27" s="300"/>
    </row>
    <row r="28" spans="1:18" ht="33.75" x14ac:dyDescent="0.2">
      <c r="A28" s="18">
        <v>80111501</v>
      </c>
      <c r="B28" s="19" t="s">
        <v>42</v>
      </c>
      <c r="C28" s="20" t="s">
        <v>43</v>
      </c>
      <c r="D28" s="21" t="s">
        <v>44</v>
      </c>
      <c r="E28" s="21" t="s">
        <v>45</v>
      </c>
      <c r="F28" s="22" t="s">
        <v>46</v>
      </c>
      <c r="G28" s="22" t="s">
        <v>47</v>
      </c>
      <c r="H28" s="23">
        <v>9859470</v>
      </c>
      <c r="I28" s="23">
        <v>9859470</v>
      </c>
      <c r="J28" s="24" t="s">
        <v>48</v>
      </c>
      <c r="K28" s="25" t="s">
        <v>49</v>
      </c>
    </row>
    <row r="29" spans="1:18" ht="33.75" x14ac:dyDescent="0.2">
      <c r="A29" s="18">
        <v>80111501</v>
      </c>
      <c r="B29" s="19" t="s">
        <v>50</v>
      </c>
      <c r="C29" s="20" t="s">
        <v>43</v>
      </c>
      <c r="D29" s="21" t="s">
        <v>44</v>
      </c>
      <c r="E29" s="21" t="s">
        <v>45</v>
      </c>
      <c r="F29" s="22" t="s">
        <v>46</v>
      </c>
      <c r="G29" s="22" t="s">
        <v>47</v>
      </c>
      <c r="H29" s="23">
        <v>15480000</v>
      </c>
      <c r="I29" s="23">
        <v>15480000</v>
      </c>
      <c r="J29" s="24" t="s">
        <v>48</v>
      </c>
      <c r="K29" s="25" t="s">
        <v>51</v>
      </c>
    </row>
    <row r="30" spans="1:18" ht="33.75" x14ac:dyDescent="0.2">
      <c r="A30" s="18">
        <v>80111501</v>
      </c>
      <c r="B30" s="19" t="s">
        <v>52</v>
      </c>
      <c r="C30" s="20" t="s">
        <v>43</v>
      </c>
      <c r="D30" s="21" t="s">
        <v>44</v>
      </c>
      <c r="E30" s="21" t="s">
        <v>45</v>
      </c>
      <c r="F30" s="22" t="s">
        <v>46</v>
      </c>
      <c r="G30" s="22" t="s">
        <v>47</v>
      </c>
      <c r="H30" s="23">
        <v>2850845</v>
      </c>
      <c r="I30" s="23">
        <v>2850845</v>
      </c>
      <c r="J30" s="24" t="s">
        <v>48</v>
      </c>
      <c r="K30" s="25" t="s">
        <v>53</v>
      </c>
    </row>
    <row r="31" spans="1:18" ht="34.5" customHeight="1" x14ac:dyDescent="0.2">
      <c r="A31" s="18">
        <v>80111501</v>
      </c>
      <c r="B31" s="19" t="s">
        <v>54</v>
      </c>
      <c r="C31" s="20" t="s">
        <v>43</v>
      </c>
      <c r="D31" s="21" t="s">
        <v>44</v>
      </c>
      <c r="E31" s="21" t="s">
        <v>45</v>
      </c>
      <c r="F31" s="22" t="s">
        <v>46</v>
      </c>
      <c r="G31" s="22" t="s">
        <v>47</v>
      </c>
      <c r="H31" s="23">
        <v>3921600</v>
      </c>
      <c r="I31" s="23">
        <v>3921600</v>
      </c>
      <c r="J31" s="24" t="s">
        <v>48</v>
      </c>
      <c r="K31" s="25" t="s">
        <v>55</v>
      </c>
    </row>
    <row r="32" spans="1:18" ht="33.75" x14ac:dyDescent="0.2">
      <c r="A32" s="18">
        <v>80111501</v>
      </c>
      <c r="B32" s="19" t="s">
        <v>56</v>
      </c>
      <c r="C32" s="20" t="s">
        <v>43</v>
      </c>
      <c r="D32" s="21" t="s">
        <v>44</v>
      </c>
      <c r="E32" s="21" t="s">
        <v>45</v>
      </c>
      <c r="F32" s="22" t="s">
        <v>46</v>
      </c>
      <c r="G32" s="22" t="s">
        <v>47</v>
      </c>
      <c r="H32" s="23">
        <v>1548000</v>
      </c>
      <c r="I32" s="23">
        <v>1548000</v>
      </c>
      <c r="J32" s="24" t="s">
        <v>48</v>
      </c>
      <c r="K32" s="25" t="s">
        <v>57</v>
      </c>
    </row>
    <row r="33" spans="1:11" ht="33.75" x14ac:dyDescent="0.2">
      <c r="A33" s="18">
        <v>80111501</v>
      </c>
      <c r="B33" s="19" t="s">
        <v>58</v>
      </c>
      <c r="C33" s="20" t="s">
        <v>43</v>
      </c>
      <c r="D33" s="21" t="s">
        <v>44</v>
      </c>
      <c r="E33" s="21" t="s">
        <v>45</v>
      </c>
      <c r="F33" s="22" t="s">
        <v>46</v>
      </c>
      <c r="G33" s="22" t="s">
        <v>47</v>
      </c>
      <c r="H33" s="23">
        <v>1754400</v>
      </c>
      <c r="I33" s="23">
        <v>1754400</v>
      </c>
      <c r="J33" s="24" t="s">
        <v>48</v>
      </c>
      <c r="K33" s="25" t="s">
        <v>59</v>
      </c>
    </row>
    <row r="34" spans="1:11" ht="33.75" x14ac:dyDescent="0.2">
      <c r="A34" s="18">
        <v>80111501</v>
      </c>
      <c r="B34" s="19" t="s">
        <v>60</v>
      </c>
      <c r="C34" s="20" t="s">
        <v>43</v>
      </c>
      <c r="D34" s="21" t="s">
        <v>44</v>
      </c>
      <c r="E34" s="21" t="s">
        <v>45</v>
      </c>
      <c r="F34" s="22" t="s">
        <v>46</v>
      </c>
      <c r="G34" s="22" t="s">
        <v>47</v>
      </c>
      <c r="H34" s="23">
        <v>5160000</v>
      </c>
      <c r="I34" s="23">
        <v>5160000</v>
      </c>
      <c r="J34" s="24" t="s">
        <v>48</v>
      </c>
      <c r="K34" s="25" t="s">
        <v>61</v>
      </c>
    </row>
    <row r="35" spans="1:11" ht="33.75" x14ac:dyDescent="0.2">
      <c r="A35" s="18">
        <v>80111501</v>
      </c>
      <c r="B35" s="19" t="s">
        <v>62</v>
      </c>
      <c r="C35" s="20" t="s">
        <v>43</v>
      </c>
      <c r="D35" s="21" t="s">
        <v>44</v>
      </c>
      <c r="E35" s="21" t="s">
        <v>45</v>
      </c>
      <c r="F35" s="22" t="s">
        <v>46</v>
      </c>
      <c r="G35" s="22" t="s">
        <v>47</v>
      </c>
      <c r="H35" s="23">
        <v>10426036</v>
      </c>
      <c r="I35" s="23">
        <v>10426036</v>
      </c>
      <c r="J35" s="24" t="s">
        <v>48</v>
      </c>
      <c r="K35" s="25" t="s">
        <v>63</v>
      </c>
    </row>
    <row r="36" spans="1:11" ht="33.75" x14ac:dyDescent="0.2">
      <c r="A36" s="18">
        <v>80111501</v>
      </c>
      <c r="B36" s="19" t="s">
        <v>64</v>
      </c>
      <c r="C36" s="20" t="s">
        <v>43</v>
      </c>
      <c r="D36" s="21" t="s">
        <v>44</v>
      </c>
      <c r="E36" s="21" t="s">
        <v>45</v>
      </c>
      <c r="F36" s="22" t="s">
        <v>46</v>
      </c>
      <c r="G36" s="22" t="s">
        <v>47</v>
      </c>
      <c r="H36" s="23">
        <v>83354640</v>
      </c>
      <c r="I36" s="23">
        <v>83354640</v>
      </c>
      <c r="J36" s="24" t="s">
        <v>48</v>
      </c>
      <c r="K36" s="25" t="s">
        <v>65</v>
      </c>
    </row>
    <row r="37" spans="1:11" ht="45" x14ac:dyDescent="0.2">
      <c r="A37" s="18">
        <v>80111501</v>
      </c>
      <c r="B37" s="19" t="s">
        <v>66</v>
      </c>
      <c r="C37" s="20" t="s">
        <v>43</v>
      </c>
      <c r="D37" s="21" t="s">
        <v>44</v>
      </c>
      <c r="E37" s="21" t="s">
        <v>45</v>
      </c>
      <c r="F37" s="22" t="s">
        <v>46</v>
      </c>
      <c r="G37" s="22" t="s">
        <v>47</v>
      </c>
      <c r="H37" s="23">
        <v>73104300</v>
      </c>
      <c r="I37" s="23">
        <v>73104300</v>
      </c>
      <c r="J37" s="24" t="s">
        <v>48</v>
      </c>
      <c r="K37" s="25" t="s">
        <v>67</v>
      </c>
    </row>
    <row r="38" spans="1:11" ht="33.75" x14ac:dyDescent="0.2">
      <c r="A38" s="18">
        <v>80111501</v>
      </c>
      <c r="B38" s="19" t="s">
        <v>68</v>
      </c>
      <c r="C38" s="20" t="s">
        <v>43</v>
      </c>
      <c r="D38" s="21" t="s">
        <v>44</v>
      </c>
      <c r="E38" s="21" t="s">
        <v>45</v>
      </c>
      <c r="F38" s="22" t="s">
        <v>46</v>
      </c>
      <c r="G38" s="22" t="s">
        <v>47</v>
      </c>
      <c r="H38" s="23">
        <v>7224000</v>
      </c>
      <c r="I38" s="23">
        <v>7224000</v>
      </c>
      <c r="J38" s="24" t="s">
        <v>48</v>
      </c>
      <c r="K38" s="25" t="s">
        <v>69</v>
      </c>
    </row>
    <row r="39" spans="1:11" ht="33.75" x14ac:dyDescent="0.2">
      <c r="A39" s="18">
        <v>80111501</v>
      </c>
      <c r="B39" s="19" t="s">
        <v>70</v>
      </c>
      <c r="C39" s="20" t="s">
        <v>43</v>
      </c>
      <c r="D39" s="21" t="s">
        <v>44</v>
      </c>
      <c r="E39" s="21" t="s">
        <v>45</v>
      </c>
      <c r="F39" s="22" t="s">
        <v>46</v>
      </c>
      <c r="G39" s="22" t="s">
        <v>47</v>
      </c>
      <c r="H39" s="23">
        <v>5904485</v>
      </c>
      <c r="I39" s="23">
        <v>5904485</v>
      </c>
      <c r="J39" s="24" t="s">
        <v>48</v>
      </c>
      <c r="K39" s="25" t="s">
        <v>71</v>
      </c>
    </row>
    <row r="40" spans="1:11" ht="34.5" customHeight="1" x14ac:dyDescent="0.2">
      <c r="A40" s="18">
        <v>80111501</v>
      </c>
      <c r="B40" s="19" t="s">
        <v>72</v>
      </c>
      <c r="C40" s="20" t="s">
        <v>43</v>
      </c>
      <c r="D40" s="21" t="s">
        <v>44</v>
      </c>
      <c r="E40" s="21" t="s">
        <v>45</v>
      </c>
      <c r="F40" s="22" t="s">
        <v>46</v>
      </c>
      <c r="G40" s="22" t="s">
        <v>47</v>
      </c>
      <c r="H40" s="23">
        <v>65016000</v>
      </c>
      <c r="I40" s="23">
        <v>65016000</v>
      </c>
      <c r="J40" s="24" t="s">
        <v>48</v>
      </c>
      <c r="K40" s="25" t="s">
        <v>73</v>
      </c>
    </row>
    <row r="41" spans="1:11" ht="34.5" customHeight="1" x14ac:dyDescent="0.2">
      <c r="A41" s="18">
        <v>80111501</v>
      </c>
      <c r="B41" s="19" t="s">
        <v>74</v>
      </c>
      <c r="C41" s="20" t="s">
        <v>43</v>
      </c>
      <c r="D41" s="21" t="s">
        <v>44</v>
      </c>
      <c r="E41" s="21" t="s">
        <v>45</v>
      </c>
      <c r="F41" s="22" t="s">
        <v>46</v>
      </c>
      <c r="G41" s="22" t="s">
        <v>47</v>
      </c>
      <c r="H41" s="23">
        <v>19092000</v>
      </c>
      <c r="I41" s="23">
        <v>19092000</v>
      </c>
      <c r="J41" s="24" t="s">
        <v>48</v>
      </c>
      <c r="K41" s="25" t="s">
        <v>75</v>
      </c>
    </row>
    <row r="42" spans="1:11" ht="45" x14ac:dyDescent="0.2">
      <c r="A42" s="18">
        <v>80111501</v>
      </c>
      <c r="B42" s="19" t="s">
        <v>76</v>
      </c>
      <c r="C42" s="20" t="s">
        <v>43</v>
      </c>
      <c r="D42" s="21" t="s">
        <v>44</v>
      </c>
      <c r="E42" s="21" t="s">
        <v>45</v>
      </c>
      <c r="F42" s="22" t="s">
        <v>46</v>
      </c>
      <c r="G42" s="22" t="s">
        <v>47</v>
      </c>
      <c r="H42" s="23">
        <v>20640000</v>
      </c>
      <c r="I42" s="23">
        <v>20640000</v>
      </c>
      <c r="J42" s="24" t="s">
        <v>48</v>
      </c>
      <c r="K42" s="25" t="s">
        <v>77</v>
      </c>
    </row>
    <row r="43" spans="1:11" ht="33.75" x14ac:dyDescent="0.2">
      <c r="A43" s="18">
        <v>80111501</v>
      </c>
      <c r="B43" s="19" t="s">
        <v>78</v>
      </c>
      <c r="C43" s="20" t="s">
        <v>43</v>
      </c>
      <c r="D43" s="21" t="s">
        <v>44</v>
      </c>
      <c r="E43" s="21" t="s">
        <v>45</v>
      </c>
      <c r="F43" s="22" t="s">
        <v>46</v>
      </c>
      <c r="G43" s="22" t="s">
        <v>47</v>
      </c>
      <c r="H43" s="23">
        <v>15480000</v>
      </c>
      <c r="I43" s="23">
        <v>15480000</v>
      </c>
      <c r="J43" s="24" t="s">
        <v>48</v>
      </c>
      <c r="K43" s="25" t="s">
        <v>79</v>
      </c>
    </row>
    <row r="44" spans="1:11" ht="33.75" x14ac:dyDescent="0.2">
      <c r="A44" s="18">
        <v>80111501</v>
      </c>
      <c r="B44" s="19" t="s">
        <v>80</v>
      </c>
      <c r="C44" s="20" t="s">
        <v>43</v>
      </c>
      <c r="D44" s="21" t="s">
        <v>44</v>
      </c>
      <c r="E44" s="21" t="s">
        <v>45</v>
      </c>
      <c r="F44" s="22" t="s">
        <v>46</v>
      </c>
      <c r="G44" s="22" t="s">
        <v>47</v>
      </c>
      <c r="H44" s="23">
        <v>25800000</v>
      </c>
      <c r="I44" s="23">
        <v>25800000</v>
      </c>
      <c r="J44" s="24" t="s">
        <v>48</v>
      </c>
      <c r="K44" s="25" t="s">
        <v>81</v>
      </c>
    </row>
    <row r="45" spans="1:11" ht="33.75" x14ac:dyDescent="0.2">
      <c r="A45" s="18">
        <v>80111501</v>
      </c>
      <c r="B45" s="19" t="s">
        <v>82</v>
      </c>
      <c r="C45" s="20" t="s">
        <v>43</v>
      </c>
      <c r="D45" s="21" t="s">
        <v>44</v>
      </c>
      <c r="E45" s="21" t="s">
        <v>45</v>
      </c>
      <c r="F45" s="22" t="s">
        <v>46</v>
      </c>
      <c r="G45" s="22" t="s">
        <v>47</v>
      </c>
      <c r="H45" s="23">
        <v>41571380</v>
      </c>
      <c r="I45" s="23">
        <v>41571380</v>
      </c>
      <c r="J45" s="24" t="s">
        <v>48</v>
      </c>
      <c r="K45" s="25" t="s">
        <v>83</v>
      </c>
    </row>
    <row r="46" spans="1:11" ht="33.75" x14ac:dyDescent="0.2">
      <c r="A46" s="18">
        <v>80111501</v>
      </c>
      <c r="B46" s="19" t="s">
        <v>84</v>
      </c>
      <c r="C46" s="20" t="s">
        <v>43</v>
      </c>
      <c r="D46" s="21" t="s">
        <v>44</v>
      </c>
      <c r="E46" s="21" t="s">
        <v>45</v>
      </c>
      <c r="F46" s="22" t="s">
        <v>46</v>
      </c>
      <c r="G46" s="22" t="s">
        <v>47</v>
      </c>
      <c r="H46" s="23">
        <v>19347210</v>
      </c>
      <c r="I46" s="23">
        <v>19347210</v>
      </c>
      <c r="J46" s="24" t="s">
        <v>48</v>
      </c>
      <c r="K46" s="25" t="s">
        <v>85</v>
      </c>
    </row>
    <row r="47" spans="1:11" ht="56.25" x14ac:dyDescent="0.2">
      <c r="A47" s="18">
        <v>80111501</v>
      </c>
      <c r="B47" s="19" t="s">
        <v>86</v>
      </c>
      <c r="C47" s="20" t="s">
        <v>43</v>
      </c>
      <c r="D47" s="21" t="s">
        <v>44</v>
      </c>
      <c r="E47" s="21" t="s">
        <v>45</v>
      </c>
      <c r="F47" s="22" t="s">
        <v>46</v>
      </c>
      <c r="G47" s="22" t="s">
        <v>47</v>
      </c>
      <c r="H47" s="23">
        <v>25800000</v>
      </c>
      <c r="I47" s="23">
        <v>25800000</v>
      </c>
      <c r="J47" s="24" t="s">
        <v>48</v>
      </c>
      <c r="K47" s="25" t="s">
        <v>87</v>
      </c>
    </row>
    <row r="48" spans="1:11" ht="45" x14ac:dyDescent="0.2">
      <c r="A48" s="18">
        <v>80111501</v>
      </c>
      <c r="B48" s="19" t="s">
        <v>88</v>
      </c>
      <c r="C48" s="20" t="s">
        <v>43</v>
      </c>
      <c r="D48" s="21" t="s">
        <v>44</v>
      </c>
      <c r="E48" s="21" t="s">
        <v>45</v>
      </c>
      <c r="F48" s="22" t="s">
        <v>46</v>
      </c>
      <c r="G48" s="22" t="s">
        <v>47</v>
      </c>
      <c r="H48" s="23">
        <v>33024000</v>
      </c>
      <c r="I48" s="23">
        <v>33024000</v>
      </c>
      <c r="J48" s="24" t="s">
        <v>48</v>
      </c>
      <c r="K48" s="25" t="s">
        <v>89</v>
      </c>
    </row>
    <row r="49" spans="1:11" ht="33.75" x14ac:dyDescent="0.2">
      <c r="A49" s="18">
        <v>80111501</v>
      </c>
      <c r="B49" s="19" t="s">
        <v>90</v>
      </c>
      <c r="C49" s="20" t="s">
        <v>43</v>
      </c>
      <c r="D49" s="21" t="s">
        <v>44</v>
      </c>
      <c r="E49" s="21" t="s">
        <v>45</v>
      </c>
      <c r="F49" s="22" t="s">
        <v>46</v>
      </c>
      <c r="G49" s="22" t="s">
        <v>47</v>
      </c>
      <c r="H49" s="23">
        <v>21259200</v>
      </c>
      <c r="I49" s="23">
        <v>21259200</v>
      </c>
      <c r="J49" s="24" t="s">
        <v>48</v>
      </c>
      <c r="K49" s="25" t="s">
        <v>91</v>
      </c>
    </row>
    <row r="50" spans="1:11" ht="45" x14ac:dyDescent="0.2">
      <c r="A50" s="18">
        <v>80111501</v>
      </c>
      <c r="B50" s="19" t="s">
        <v>92</v>
      </c>
      <c r="C50" s="20" t="s">
        <v>43</v>
      </c>
      <c r="D50" s="21" t="s">
        <v>44</v>
      </c>
      <c r="E50" s="21" t="s">
        <v>45</v>
      </c>
      <c r="F50" s="22" t="s">
        <v>46</v>
      </c>
      <c r="G50" s="22" t="s">
        <v>47</v>
      </c>
      <c r="H50" s="23">
        <v>74304000</v>
      </c>
      <c r="I50" s="23">
        <v>74304000</v>
      </c>
      <c r="J50" s="24" t="s">
        <v>48</v>
      </c>
      <c r="K50" s="25" t="s">
        <v>93</v>
      </c>
    </row>
    <row r="51" spans="1:11" ht="45" x14ac:dyDescent="0.2">
      <c r="A51" s="18">
        <v>80111501</v>
      </c>
      <c r="B51" s="19" t="s">
        <v>94</v>
      </c>
      <c r="C51" s="20" t="s">
        <v>43</v>
      </c>
      <c r="D51" s="21" t="s">
        <v>44</v>
      </c>
      <c r="E51" s="21" t="s">
        <v>45</v>
      </c>
      <c r="F51" s="22" t="s">
        <v>46</v>
      </c>
      <c r="G51" s="22" t="s">
        <v>47</v>
      </c>
      <c r="H51" s="23">
        <v>26832000</v>
      </c>
      <c r="I51" s="23">
        <v>26832000</v>
      </c>
      <c r="J51" s="24" t="s">
        <v>48</v>
      </c>
      <c r="K51" s="26" t="s">
        <v>95</v>
      </c>
    </row>
    <row r="52" spans="1:11" ht="45" x14ac:dyDescent="0.2">
      <c r="A52" s="18">
        <v>80111501</v>
      </c>
      <c r="B52" s="19" t="s">
        <v>96</v>
      </c>
      <c r="C52" s="20" t="s">
        <v>43</v>
      </c>
      <c r="D52" s="21" t="s">
        <v>44</v>
      </c>
      <c r="E52" s="21" t="s">
        <v>45</v>
      </c>
      <c r="F52" s="22" t="s">
        <v>46</v>
      </c>
      <c r="G52" s="22" t="s">
        <v>47</v>
      </c>
      <c r="H52" s="23">
        <v>19614450</v>
      </c>
      <c r="I52" s="23">
        <v>19614450</v>
      </c>
      <c r="J52" s="24" t="s">
        <v>48</v>
      </c>
      <c r="K52" s="25" t="s">
        <v>97</v>
      </c>
    </row>
    <row r="53" spans="1:11" ht="45" x14ac:dyDescent="0.2">
      <c r="A53" s="18">
        <v>80111501</v>
      </c>
      <c r="B53" s="19" t="s">
        <v>98</v>
      </c>
      <c r="C53" s="20" t="s">
        <v>43</v>
      </c>
      <c r="D53" s="21" t="s">
        <v>44</v>
      </c>
      <c r="E53" s="21" t="s">
        <v>45</v>
      </c>
      <c r="F53" s="22" t="s">
        <v>46</v>
      </c>
      <c r="G53" s="22" t="s">
        <v>47</v>
      </c>
      <c r="H53" s="23">
        <v>14848773</v>
      </c>
      <c r="I53" s="23">
        <v>14848773</v>
      </c>
      <c r="J53" s="24" t="s">
        <v>48</v>
      </c>
      <c r="K53" s="25" t="s">
        <v>99</v>
      </c>
    </row>
    <row r="54" spans="1:11" ht="45" x14ac:dyDescent="0.2">
      <c r="A54" s="18">
        <v>80111501</v>
      </c>
      <c r="B54" s="19" t="s">
        <v>100</v>
      </c>
      <c r="C54" s="20" t="s">
        <v>43</v>
      </c>
      <c r="D54" s="21" t="s">
        <v>44</v>
      </c>
      <c r="E54" s="21" t="s">
        <v>45</v>
      </c>
      <c r="F54" s="22" t="s">
        <v>46</v>
      </c>
      <c r="G54" s="22" t="s">
        <v>47</v>
      </c>
      <c r="H54" s="23">
        <v>25800000</v>
      </c>
      <c r="I54" s="23">
        <v>25800000</v>
      </c>
      <c r="J54" s="24" t="s">
        <v>48</v>
      </c>
      <c r="K54" s="25" t="s">
        <v>99</v>
      </c>
    </row>
    <row r="55" spans="1:11" ht="33.75" x14ac:dyDescent="0.2">
      <c r="A55" s="18">
        <v>80111501</v>
      </c>
      <c r="B55" s="19" t="s">
        <v>101</v>
      </c>
      <c r="C55" s="20" t="s">
        <v>43</v>
      </c>
      <c r="D55" s="21" t="s">
        <v>44</v>
      </c>
      <c r="E55" s="21" t="s">
        <v>45</v>
      </c>
      <c r="F55" s="22" t="s">
        <v>46</v>
      </c>
      <c r="G55" s="22" t="s">
        <v>47</v>
      </c>
      <c r="H55" s="23">
        <v>2000000</v>
      </c>
      <c r="I55" s="23">
        <v>2000000</v>
      </c>
      <c r="J55" s="24" t="s">
        <v>48</v>
      </c>
      <c r="K55" s="25" t="s">
        <v>102</v>
      </c>
    </row>
    <row r="56" spans="1:11" ht="33.75" x14ac:dyDescent="0.2">
      <c r="A56" s="18">
        <v>80111501</v>
      </c>
      <c r="B56" s="19" t="s">
        <v>103</v>
      </c>
      <c r="C56" s="20" t="s">
        <v>43</v>
      </c>
      <c r="D56" s="21" t="s">
        <v>44</v>
      </c>
      <c r="E56" s="21" t="s">
        <v>45</v>
      </c>
      <c r="F56" s="22" t="s">
        <v>46</v>
      </c>
      <c r="G56" s="22" t="s">
        <v>47</v>
      </c>
      <c r="H56" s="23">
        <v>41835032</v>
      </c>
      <c r="I56" s="23">
        <v>41835032</v>
      </c>
      <c r="J56" s="24" t="s">
        <v>48</v>
      </c>
      <c r="K56" s="25" t="s">
        <v>104</v>
      </c>
    </row>
    <row r="57" spans="1:11" ht="33.75" x14ac:dyDescent="0.2">
      <c r="A57" s="18">
        <v>80111501</v>
      </c>
      <c r="B57" s="19" t="s">
        <v>105</v>
      </c>
      <c r="C57" s="20" t="s">
        <v>43</v>
      </c>
      <c r="D57" s="21" t="s">
        <v>44</v>
      </c>
      <c r="E57" s="21" t="s">
        <v>45</v>
      </c>
      <c r="F57" s="22" t="s">
        <v>46</v>
      </c>
      <c r="G57" s="22" t="s">
        <v>47</v>
      </c>
      <c r="H57" s="23">
        <v>37474960</v>
      </c>
      <c r="I57" s="23">
        <v>37474960</v>
      </c>
      <c r="J57" s="24" t="s">
        <v>48</v>
      </c>
      <c r="K57" s="25" t="s">
        <v>106</v>
      </c>
    </row>
    <row r="58" spans="1:11" ht="32.25" customHeight="1" x14ac:dyDescent="0.2">
      <c r="A58" s="18">
        <v>80111501</v>
      </c>
      <c r="B58" s="19" t="s">
        <v>107</v>
      </c>
      <c r="C58" s="20" t="s">
        <v>43</v>
      </c>
      <c r="D58" s="21" t="s">
        <v>44</v>
      </c>
      <c r="E58" s="21" t="s">
        <v>45</v>
      </c>
      <c r="F58" s="22" t="s">
        <v>46</v>
      </c>
      <c r="G58" s="22" t="s">
        <v>47</v>
      </c>
      <c r="H58" s="23">
        <v>32314000</v>
      </c>
      <c r="I58" s="23">
        <v>32314000</v>
      </c>
      <c r="J58" s="24" t="s">
        <v>48</v>
      </c>
      <c r="K58" s="25" t="s">
        <v>108</v>
      </c>
    </row>
    <row r="59" spans="1:11" ht="33.75" x14ac:dyDescent="0.2">
      <c r="A59" s="18">
        <v>80111501</v>
      </c>
      <c r="B59" s="19" t="s">
        <v>109</v>
      </c>
      <c r="C59" s="20" t="s">
        <v>43</v>
      </c>
      <c r="D59" s="21" t="s">
        <v>44</v>
      </c>
      <c r="E59" s="21" t="s">
        <v>45</v>
      </c>
      <c r="F59" s="22" t="s">
        <v>46</v>
      </c>
      <c r="G59" s="22" t="s">
        <v>47</v>
      </c>
      <c r="H59" s="23">
        <v>4500000</v>
      </c>
      <c r="I59" s="23">
        <v>4500000</v>
      </c>
      <c r="J59" s="24" t="s">
        <v>48</v>
      </c>
      <c r="K59" s="25" t="s">
        <v>110</v>
      </c>
    </row>
    <row r="60" spans="1:11" ht="15" x14ac:dyDescent="0.2">
      <c r="A60" s="306" t="s">
        <v>111</v>
      </c>
      <c r="B60" s="306"/>
      <c r="C60" s="306"/>
      <c r="D60" s="306"/>
      <c r="E60" s="306"/>
      <c r="F60" s="306"/>
      <c r="G60" s="307"/>
      <c r="H60" s="27">
        <f>SUM(H28:H59)</f>
        <v>787140781</v>
      </c>
      <c r="I60" s="27">
        <f>SUM(I28:I59)</f>
        <v>787140781</v>
      </c>
      <c r="J60" s="28"/>
      <c r="K60" s="29"/>
    </row>
    <row r="61" spans="1:11" ht="14.25" customHeight="1" x14ac:dyDescent="0.2">
      <c r="A61" s="308" t="s">
        <v>112</v>
      </c>
      <c r="B61" s="308"/>
      <c r="C61" s="308"/>
      <c r="D61" s="308"/>
      <c r="E61" s="308"/>
      <c r="F61" s="308"/>
      <c r="G61" s="308"/>
      <c r="H61" s="308"/>
      <c r="I61" s="308"/>
      <c r="J61" s="308"/>
      <c r="K61" s="308"/>
    </row>
    <row r="62" spans="1:11" ht="33.75" x14ac:dyDescent="0.2">
      <c r="A62" s="30">
        <v>80111701</v>
      </c>
      <c r="B62" s="19" t="s">
        <v>113</v>
      </c>
      <c r="C62" s="20" t="s">
        <v>114</v>
      </c>
      <c r="D62" s="21" t="s">
        <v>115</v>
      </c>
      <c r="E62" s="21" t="s">
        <v>45</v>
      </c>
      <c r="F62" s="31" t="s">
        <v>116</v>
      </c>
      <c r="G62" s="22" t="s">
        <v>47</v>
      </c>
      <c r="H62" s="32">
        <v>25000000</v>
      </c>
      <c r="I62" s="32">
        <v>25000000</v>
      </c>
      <c r="J62" s="22" t="s">
        <v>48</v>
      </c>
      <c r="K62" s="25" t="s">
        <v>117</v>
      </c>
    </row>
    <row r="63" spans="1:11" ht="33.75" x14ac:dyDescent="0.2">
      <c r="A63" s="30">
        <v>80111701</v>
      </c>
      <c r="B63" s="19" t="s">
        <v>118</v>
      </c>
      <c r="C63" s="20" t="s">
        <v>114</v>
      </c>
      <c r="D63" s="21" t="s">
        <v>115</v>
      </c>
      <c r="E63" s="21" t="s">
        <v>45</v>
      </c>
      <c r="F63" s="31" t="s">
        <v>116</v>
      </c>
      <c r="G63" s="22" t="s">
        <v>47</v>
      </c>
      <c r="H63" s="32">
        <v>108733261</v>
      </c>
      <c r="I63" s="32">
        <v>108733261</v>
      </c>
      <c r="J63" s="22" t="s">
        <v>48</v>
      </c>
      <c r="K63" s="25" t="s">
        <v>49</v>
      </c>
    </row>
    <row r="64" spans="1:11" ht="33.75" x14ac:dyDescent="0.2">
      <c r="A64" s="30">
        <v>80111701</v>
      </c>
      <c r="B64" s="19" t="s">
        <v>119</v>
      </c>
      <c r="C64" s="20" t="s">
        <v>114</v>
      </c>
      <c r="D64" s="21" t="s">
        <v>115</v>
      </c>
      <c r="E64" s="21" t="s">
        <v>45</v>
      </c>
      <c r="F64" s="31" t="s">
        <v>116</v>
      </c>
      <c r="G64" s="22" t="s">
        <v>47</v>
      </c>
      <c r="H64" s="32">
        <v>127842083</v>
      </c>
      <c r="I64" s="32">
        <v>127842083</v>
      </c>
      <c r="J64" s="22" t="s">
        <v>48</v>
      </c>
      <c r="K64" s="25" t="s">
        <v>51</v>
      </c>
    </row>
    <row r="65" spans="1:11" ht="33.75" x14ac:dyDescent="0.2">
      <c r="A65" s="30">
        <v>80111701</v>
      </c>
      <c r="B65" s="19" t="s">
        <v>52</v>
      </c>
      <c r="C65" s="20" t="s">
        <v>43</v>
      </c>
      <c r="D65" s="21" t="s">
        <v>115</v>
      </c>
      <c r="E65" s="21" t="s">
        <v>45</v>
      </c>
      <c r="F65" s="31" t="s">
        <v>116</v>
      </c>
      <c r="G65" s="22" t="s">
        <v>47</v>
      </c>
      <c r="H65" s="32">
        <v>153013471</v>
      </c>
      <c r="I65" s="32">
        <v>153013471</v>
      </c>
      <c r="J65" s="22" t="s">
        <v>48</v>
      </c>
      <c r="K65" s="25" t="s">
        <v>53</v>
      </c>
    </row>
    <row r="66" spans="1:11" ht="33.75" x14ac:dyDescent="0.2">
      <c r="A66" s="30">
        <v>80111701</v>
      </c>
      <c r="B66" s="19" t="s">
        <v>54</v>
      </c>
      <c r="C66" s="20" t="s">
        <v>43</v>
      </c>
      <c r="D66" s="21" t="s">
        <v>115</v>
      </c>
      <c r="E66" s="21" t="s">
        <v>45</v>
      </c>
      <c r="F66" s="31" t="s">
        <v>116</v>
      </c>
      <c r="G66" s="22" t="s">
        <v>47</v>
      </c>
      <c r="H66" s="32">
        <v>154762157</v>
      </c>
      <c r="I66" s="32">
        <v>154762157</v>
      </c>
      <c r="J66" s="22" t="s">
        <v>48</v>
      </c>
      <c r="K66" s="25" t="s">
        <v>55</v>
      </c>
    </row>
    <row r="67" spans="1:11" ht="33.75" x14ac:dyDescent="0.2">
      <c r="A67" s="30">
        <v>80111701</v>
      </c>
      <c r="B67" s="19" t="s">
        <v>56</v>
      </c>
      <c r="C67" s="20" t="s">
        <v>43</v>
      </c>
      <c r="D67" s="21" t="s">
        <v>115</v>
      </c>
      <c r="E67" s="21" t="s">
        <v>45</v>
      </c>
      <c r="F67" s="31" t="s">
        <v>116</v>
      </c>
      <c r="G67" s="22" t="s">
        <v>47</v>
      </c>
      <c r="H67" s="32">
        <v>58244573</v>
      </c>
      <c r="I67" s="32">
        <v>58244573</v>
      </c>
      <c r="J67" s="22" t="s">
        <v>48</v>
      </c>
      <c r="K67" s="25" t="s">
        <v>57</v>
      </c>
    </row>
    <row r="68" spans="1:11" ht="33.75" x14ac:dyDescent="0.2">
      <c r="A68" s="30">
        <v>80111701</v>
      </c>
      <c r="B68" s="19" t="s">
        <v>58</v>
      </c>
      <c r="C68" s="20" t="s">
        <v>43</v>
      </c>
      <c r="D68" s="21" t="s">
        <v>115</v>
      </c>
      <c r="E68" s="21" t="s">
        <v>45</v>
      </c>
      <c r="F68" s="31" t="s">
        <v>116</v>
      </c>
      <c r="G68" s="22" t="s">
        <v>47</v>
      </c>
      <c r="H68" s="32">
        <v>38023526</v>
      </c>
      <c r="I68" s="32">
        <v>38023526</v>
      </c>
      <c r="J68" s="22" t="s">
        <v>48</v>
      </c>
      <c r="K68" s="25" t="s">
        <v>59</v>
      </c>
    </row>
    <row r="69" spans="1:11" ht="33.75" x14ac:dyDescent="0.2">
      <c r="A69" s="30">
        <v>80111701</v>
      </c>
      <c r="B69" s="19" t="s">
        <v>60</v>
      </c>
      <c r="C69" s="20" t="s">
        <v>43</v>
      </c>
      <c r="D69" s="21" t="s">
        <v>115</v>
      </c>
      <c r="E69" s="21" t="s">
        <v>45</v>
      </c>
      <c r="F69" s="31" t="s">
        <v>116</v>
      </c>
      <c r="G69" s="22" t="s">
        <v>47</v>
      </c>
      <c r="H69" s="32">
        <v>34254364</v>
      </c>
      <c r="I69" s="32">
        <v>34254364</v>
      </c>
      <c r="J69" s="22" t="s">
        <v>48</v>
      </c>
      <c r="K69" s="25" t="s">
        <v>61</v>
      </c>
    </row>
    <row r="70" spans="1:11" ht="33.75" x14ac:dyDescent="0.2">
      <c r="A70" s="30">
        <v>80111701</v>
      </c>
      <c r="B70" s="19" t="s">
        <v>62</v>
      </c>
      <c r="C70" s="20" t="s">
        <v>43</v>
      </c>
      <c r="D70" s="21" t="s">
        <v>115</v>
      </c>
      <c r="E70" s="21" t="s">
        <v>45</v>
      </c>
      <c r="F70" s="31" t="s">
        <v>116</v>
      </c>
      <c r="G70" s="22" t="s">
        <v>47</v>
      </c>
      <c r="H70" s="32">
        <v>172580074</v>
      </c>
      <c r="I70" s="32">
        <v>172580074</v>
      </c>
      <c r="J70" s="22" t="s">
        <v>48</v>
      </c>
      <c r="K70" s="25" t="s">
        <v>63</v>
      </c>
    </row>
    <row r="71" spans="1:11" ht="33.75" x14ac:dyDescent="0.2">
      <c r="A71" s="30">
        <v>80111701</v>
      </c>
      <c r="B71" s="19" t="s">
        <v>120</v>
      </c>
      <c r="C71" s="20" t="s">
        <v>114</v>
      </c>
      <c r="D71" s="21" t="s">
        <v>115</v>
      </c>
      <c r="E71" s="21" t="s">
        <v>45</v>
      </c>
      <c r="F71" s="31" t="s">
        <v>116</v>
      </c>
      <c r="G71" s="22" t="s">
        <v>47</v>
      </c>
      <c r="H71" s="32">
        <v>1125670830</v>
      </c>
      <c r="I71" s="32">
        <v>1125670830</v>
      </c>
      <c r="J71" s="22" t="s">
        <v>48</v>
      </c>
      <c r="K71" s="25" t="s">
        <v>65</v>
      </c>
    </row>
    <row r="72" spans="1:11" ht="45" x14ac:dyDescent="0.2">
      <c r="A72" s="30">
        <v>80111701</v>
      </c>
      <c r="B72" s="19" t="s">
        <v>121</v>
      </c>
      <c r="C72" s="20" t="s">
        <v>114</v>
      </c>
      <c r="D72" s="21" t="s">
        <v>115</v>
      </c>
      <c r="E72" s="21" t="s">
        <v>45</v>
      </c>
      <c r="F72" s="31" t="s">
        <v>116</v>
      </c>
      <c r="G72" s="22" t="s">
        <v>47</v>
      </c>
      <c r="H72" s="32">
        <v>703699466</v>
      </c>
      <c r="I72" s="32">
        <v>703699466</v>
      </c>
      <c r="J72" s="22" t="s">
        <v>48</v>
      </c>
      <c r="K72" s="25" t="s">
        <v>67</v>
      </c>
    </row>
    <row r="73" spans="1:11" ht="33.75" x14ac:dyDescent="0.2">
      <c r="A73" s="30">
        <v>80111701</v>
      </c>
      <c r="B73" s="19" t="s">
        <v>122</v>
      </c>
      <c r="C73" s="20" t="s">
        <v>114</v>
      </c>
      <c r="D73" s="21" t="s">
        <v>115</v>
      </c>
      <c r="E73" s="21" t="s">
        <v>45</v>
      </c>
      <c r="F73" s="31" t="s">
        <v>116</v>
      </c>
      <c r="G73" s="22" t="s">
        <v>47</v>
      </c>
      <c r="H73" s="32">
        <v>338549886</v>
      </c>
      <c r="I73" s="32">
        <v>338549886</v>
      </c>
      <c r="J73" s="22" t="s">
        <v>48</v>
      </c>
      <c r="K73" s="25" t="s">
        <v>69</v>
      </c>
    </row>
    <row r="74" spans="1:11" ht="33.75" x14ac:dyDescent="0.2">
      <c r="A74" s="30">
        <v>80111701</v>
      </c>
      <c r="B74" s="19" t="s">
        <v>70</v>
      </c>
      <c r="C74" s="20" t="s">
        <v>43</v>
      </c>
      <c r="D74" s="21" t="s">
        <v>115</v>
      </c>
      <c r="E74" s="21" t="s">
        <v>45</v>
      </c>
      <c r="F74" s="31" t="s">
        <v>116</v>
      </c>
      <c r="G74" s="22" t="s">
        <v>47</v>
      </c>
      <c r="H74" s="32">
        <v>234436753</v>
      </c>
      <c r="I74" s="32">
        <v>234436753</v>
      </c>
      <c r="J74" s="22" t="s">
        <v>48</v>
      </c>
      <c r="K74" s="25" t="s">
        <v>71</v>
      </c>
    </row>
    <row r="75" spans="1:11" ht="33.75" x14ac:dyDescent="0.2">
      <c r="A75" s="30">
        <v>80111701</v>
      </c>
      <c r="B75" s="19" t="s">
        <v>72</v>
      </c>
      <c r="C75" s="20" t="s">
        <v>43</v>
      </c>
      <c r="D75" s="21" t="s">
        <v>115</v>
      </c>
      <c r="E75" s="21" t="s">
        <v>45</v>
      </c>
      <c r="F75" s="31" t="s">
        <v>116</v>
      </c>
      <c r="G75" s="22" t="s">
        <v>47</v>
      </c>
      <c r="H75" s="32">
        <v>267353205</v>
      </c>
      <c r="I75" s="32">
        <v>267353205</v>
      </c>
      <c r="J75" s="22" t="s">
        <v>48</v>
      </c>
      <c r="K75" s="25" t="s">
        <v>73</v>
      </c>
    </row>
    <row r="76" spans="1:11" ht="33.75" x14ac:dyDescent="0.2">
      <c r="A76" s="30">
        <v>80111701</v>
      </c>
      <c r="B76" s="19" t="s">
        <v>74</v>
      </c>
      <c r="C76" s="20" t="s">
        <v>43</v>
      </c>
      <c r="D76" s="21" t="s">
        <v>115</v>
      </c>
      <c r="E76" s="21" t="s">
        <v>45</v>
      </c>
      <c r="F76" s="31" t="s">
        <v>116</v>
      </c>
      <c r="G76" s="22" t="s">
        <v>47</v>
      </c>
      <c r="H76" s="32">
        <v>139163662</v>
      </c>
      <c r="I76" s="32">
        <v>139163662</v>
      </c>
      <c r="J76" s="22" t="s">
        <v>48</v>
      </c>
      <c r="K76" s="25" t="s">
        <v>75</v>
      </c>
    </row>
    <row r="77" spans="1:11" ht="45" x14ac:dyDescent="0.2">
      <c r="A77" s="30">
        <v>80111701</v>
      </c>
      <c r="B77" s="19" t="s">
        <v>123</v>
      </c>
      <c r="C77" s="20" t="s">
        <v>114</v>
      </c>
      <c r="D77" s="21" t="s">
        <v>115</v>
      </c>
      <c r="E77" s="21" t="s">
        <v>45</v>
      </c>
      <c r="F77" s="31" t="s">
        <v>116</v>
      </c>
      <c r="G77" s="22" t="s">
        <v>47</v>
      </c>
      <c r="H77" s="32">
        <v>173944675</v>
      </c>
      <c r="I77" s="32">
        <v>173944675</v>
      </c>
      <c r="J77" s="22" t="s">
        <v>48</v>
      </c>
      <c r="K77" s="25" t="s">
        <v>77</v>
      </c>
    </row>
    <row r="78" spans="1:11" ht="33.75" x14ac:dyDescent="0.2">
      <c r="A78" s="30">
        <v>80111701</v>
      </c>
      <c r="B78" s="19" t="s">
        <v>124</v>
      </c>
      <c r="C78" s="20" t="s">
        <v>114</v>
      </c>
      <c r="D78" s="21" t="s">
        <v>115</v>
      </c>
      <c r="E78" s="21" t="s">
        <v>45</v>
      </c>
      <c r="F78" s="31" t="s">
        <v>116</v>
      </c>
      <c r="G78" s="22" t="s">
        <v>47</v>
      </c>
      <c r="H78" s="32">
        <v>69673978</v>
      </c>
      <c r="I78" s="32">
        <v>69673978</v>
      </c>
      <c r="J78" s="22" t="s">
        <v>48</v>
      </c>
      <c r="K78" s="25" t="s">
        <v>79</v>
      </c>
    </row>
    <row r="79" spans="1:11" ht="33.75" x14ac:dyDescent="0.2">
      <c r="A79" s="30">
        <v>80111701</v>
      </c>
      <c r="B79" s="19" t="s">
        <v>125</v>
      </c>
      <c r="C79" s="20" t="s">
        <v>114</v>
      </c>
      <c r="D79" s="21" t="s">
        <v>115</v>
      </c>
      <c r="E79" s="21" t="s">
        <v>45</v>
      </c>
      <c r="F79" s="31" t="s">
        <v>116</v>
      </c>
      <c r="G79" s="22" t="s">
        <v>47</v>
      </c>
      <c r="H79" s="32">
        <v>77921187</v>
      </c>
      <c r="I79" s="32">
        <v>77921187</v>
      </c>
      <c r="J79" s="22" t="s">
        <v>48</v>
      </c>
      <c r="K79" s="25" t="s">
        <v>81</v>
      </c>
    </row>
    <row r="80" spans="1:11" ht="33.75" x14ac:dyDescent="0.2">
      <c r="A80" s="30">
        <v>80111701</v>
      </c>
      <c r="B80" s="19" t="s">
        <v>126</v>
      </c>
      <c r="C80" s="20" t="s">
        <v>114</v>
      </c>
      <c r="D80" s="21" t="s">
        <v>115</v>
      </c>
      <c r="E80" s="21" t="s">
        <v>45</v>
      </c>
      <c r="F80" s="31" t="s">
        <v>116</v>
      </c>
      <c r="G80" s="22" t="s">
        <v>47</v>
      </c>
      <c r="H80" s="32">
        <v>17653528</v>
      </c>
      <c r="I80" s="32">
        <v>17653528</v>
      </c>
      <c r="J80" s="22" t="s">
        <v>48</v>
      </c>
      <c r="K80" s="33" t="s">
        <v>127</v>
      </c>
    </row>
    <row r="81" spans="1:11" ht="33.75" x14ac:dyDescent="0.2">
      <c r="A81" s="30">
        <v>80111701</v>
      </c>
      <c r="B81" s="19" t="s">
        <v>128</v>
      </c>
      <c r="C81" s="20" t="s">
        <v>114</v>
      </c>
      <c r="D81" s="21" t="s">
        <v>115</v>
      </c>
      <c r="E81" s="21" t="s">
        <v>45</v>
      </c>
      <c r="F81" s="31" t="s">
        <v>116</v>
      </c>
      <c r="G81" s="22" t="s">
        <v>47</v>
      </c>
      <c r="H81" s="32">
        <v>98832667</v>
      </c>
      <c r="I81" s="32">
        <v>98832667</v>
      </c>
      <c r="J81" s="22" t="s">
        <v>48</v>
      </c>
      <c r="K81" s="25" t="s">
        <v>83</v>
      </c>
    </row>
    <row r="82" spans="1:11" ht="33.75" x14ac:dyDescent="0.2">
      <c r="A82" s="30">
        <v>80111701</v>
      </c>
      <c r="B82" s="19" t="s">
        <v>129</v>
      </c>
      <c r="C82" s="20" t="s">
        <v>114</v>
      </c>
      <c r="D82" s="21" t="s">
        <v>115</v>
      </c>
      <c r="E82" s="21" t="s">
        <v>45</v>
      </c>
      <c r="F82" s="31" t="s">
        <v>116</v>
      </c>
      <c r="G82" s="22" t="s">
        <v>47</v>
      </c>
      <c r="H82" s="32">
        <v>43000000</v>
      </c>
      <c r="I82" s="32">
        <v>43000000</v>
      </c>
      <c r="J82" s="22" t="s">
        <v>48</v>
      </c>
      <c r="K82" s="25" t="s">
        <v>85</v>
      </c>
    </row>
    <row r="83" spans="1:11" ht="56.25" x14ac:dyDescent="0.2">
      <c r="A83" s="30">
        <v>80111701</v>
      </c>
      <c r="B83" s="19" t="s">
        <v>130</v>
      </c>
      <c r="C83" s="20" t="s">
        <v>114</v>
      </c>
      <c r="D83" s="21" t="s">
        <v>115</v>
      </c>
      <c r="E83" s="21" t="s">
        <v>45</v>
      </c>
      <c r="F83" s="31" t="s">
        <v>116</v>
      </c>
      <c r="G83" s="22" t="s">
        <v>47</v>
      </c>
      <c r="H83" s="32">
        <v>55819129</v>
      </c>
      <c r="I83" s="32">
        <v>55819129</v>
      </c>
      <c r="J83" s="22" t="s">
        <v>48</v>
      </c>
      <c r="K83" s="25" t="s">
        <v>87</v>
      </c>
    </row>
    <row r="84" spans="1:11" ht="45" x14ac:dyDescent="0.2">
      <c r="A84" s="30">
        <v>80111701</v>
      </c>
      <c r="B84" s="19" t="s">
        <v>131</v>
      </c>
      <c r="C84" s="20" t="s">
        <v>114</v>
      </c>
      <c r="D84" s="21" t="s">
        <v>115</v>
      </c>
      <c r="E84" s="21" t="s">
        <v>45</v>
      </c>
      <c r="F84" s="31" t="s">
        <v>116</v>
      </c>
      <c r="G84" s="22" t="s">
        <v>47</v>
      </c>
      <c r="H84" s="32">
        <v>141672132</v>
      </c>
      <c r="I84" s="32">
        <v>141672132</v>
      </c>
      <c r="J84" s="22" t="s">
        <v>48</v>
      </c>
      <c r="K84" s="25" t="s">
        <v>89</v>
      </c>
    </row>
    <row r="85" spans="1:11" ht="33.75" x14ac:dyDescent="0.2">
      <c r="A85" s="30">
        <v>80111701</v>
      </c>
      <c r="B85" s="19" t="s">
        <v>132</v>
      </c>
      <c r="C85" s="20" t="s">
        <v>114</v>
      </c>
      <c r="D85" s="21" t="s">
        <v>115</v>
      </c>
      <c r="E85" s="21" t="s">
        <v>45</v>
      </c>
      <c r="F85" s="31" t="s">
        <v>116</v>
      </c>
      <c r="G85" s="22" t="s">
        <v>47</v>
      </c>
      <c r="H85" s="32">
        <v>115385013</v>
      </c>
      <c r="I85" s="32">
        <v>115385013</v>
      </c>
      <c r="J85" s="22" t="s">
        <v>48</v>
      </c>
      <c r="K85" s="25" t="s">
        <v>91</v>
      </c>
    </row>
    <row r="86" spans="1:11" ht="45" x14ac:dyDescent="0.2">
      <c r="A86" s="30">
        <v>80111701</v>
      </c>
      <c r="B86" s="19" t="s">
        <v>133</v>
      </c>
      <c r="C86" s="20" t="s">
        <v>114</v>
      </c>
      <c r="D86" s="21" t="s">
        <v>115</v>
      </c>
      <c r="E86" s="21" t="s">
        <v>45</v>
      </c>
      <c r="F86" s="31" t="s">
        <v>116</v>
      </c>
      <c r="G86" s="22" t="s">
        <v>47</v>
      </c>
      <c r="H86" s="32">
        <v>115127857</v>
      </c>
      <c r="I86" s="32">
        <v>115127857</v>
      </c>
      <c r="J86" s="22" t="s">
        <v>48</v>
      </c>
      <c r="K86" s="25" t="s">
        <v>93</v>
      </c>
    </row>
    <row r="87" spans="1:11" ht="33.75" x14ac:dyDescent="0.2">
      <c r="A87" s="30">
        <v>80111701</v>
      </c>
      <c r="B87" s="19" t="s">
        <v>134</v>
      </c>
      <c r="C87" s="20" t="s">
        <v>114</v>
      </c>
      <c r="D87" s="21" t="s">
        <v>115</v>
      </c>
      <c r="E87" s="21" t="s">
        <v>45</v>
      </c>
      <c r="F87" s="31" t="s">
        <v>116</v>
      </c>
      <c r="G87" s="22" t="s">
        <v>47</v>
      </c>
      <c r="H87" s="32">
        <v>68180168</v>
      </c>
      <c r="I87" s="32">
        <v>68180168</v>
      </c>
      <c r="J87" s="22" t="s">
        <v>48</v>
      </c>
      <c r="K87" s="26" t="s">
        <v>135</v>
      </c>
    </row>
    <row r="88" spans="1:11" ht="45" x14ac:dyDescent="0.2">
      <c r="A88" s="30">
        <v>80111701</v>
      </c>
      <c r="B88" s="19" t="s">
        <v>136</v>
      </c>
      <c r="C88" s="20" t="s">
        <v>114</v>
      </c>
      <c r="D88" s="21" t="s">
        <v>115</v>
      </c>
      <c r="E88" s="21" t="s">
        <v>45</v>
      </c>
      <c r="F88" s="31" t="s">
        <v>116</v>
      </c>
      <c r="G88" s="22" t="s">
        <v>47</v>
      </c>
      <c r="H88" s="32">
        <v>63737000</v>
      </c>
      <c r="I88" s="32">
        <v>63737000</v>
      </c>
      <c r="J88" s="22" t="s">
        <v>48</v>
      </c>
      <c r="K88" s="25" t="s">
        <v>97</v>
      </c>
    </row>
    <row r="89" spans="1:11" ht="45" x14ac:dyDescent="0.2">
      <c r="A89" s="30">
        <v>80111701</v>
      </c>
      <c r="B89" s="19" t="s">
        <v>137</v>
      </c>
      <c r="C89" s="20" t="s">
        <v>114</v>
      </c>
      <c r="D89" s="21" t="s">
        <v>115</v>
      </c>
      <c r="E89" s="21" t="s">
        <v>45</v>
      </c>
      <c r="F89" s="31" t="s">
        <v>116</v>
      </c>
      <c r="G89" s="22" t="s">
        <v>47</v>
      </c>
      <c r="H89" s="32">
        <v>43781058</v>
      </c>
      <c r="I89" s="32">
        <v>43781058</v>
      </c>
      <c r="J89" s="22" t="s">
        <v>48</v>
      </c>
      <c r="K89" s="25" t="s">
        <v>99</v>
      </c>
    </row>
    <row r="90" spans="1:11" ht="33.75" x14ac:dyDescent="0.2">
      <c r="A90" s="30">
        <v>80111701</v>
      </c>
      <c r="B90" s="19" t="s">
        <v>138</v>
      </c>
      <c r="C90" s="20" t="s">
        <v>114</v>
      </c>
      <c r="D90" s="21" t="s">
        <v>115</v>
      </c>
      <c r="E90" s="21" t="s">
        <v>45</v>
      </c>
      <c r="F90" s="31" t="s">
        <v>116</v>
      </c>
      <c r="G90" s="22" t="s">
        <v>47</v>
      </c>
      <c r="H90" s="32">
        <v>190104867</v>
      </c>
      <c r="I90" s="32">
        <v>190104867</v>
      </c>
      <c r="J90" s="22" t="s">
        <v>48</v>
      </c>
      <c r="K90" s="25" t="s">
        <v>139</v>
      </c>
    </row>
    <row r="91" spans="1:11" ht="33.75" x14ac:dyDescent="0.2">
      <c r="A91" s="30">
        <v>80111701</v>
      </c>
      <c r="B91" s="19" t="s">
        <v>140</v>
      </c>
      <c r="C91" s="20" t="s">
        <v>114</v>
      </c>
      <c r="D91" s="21" t="s">
        <v>115</v>
      </c>
      <c r="E91" s="21" t="s">
        <v>45</v>
      </c>
      <c r="F91" s="31" t="s">
        <v>116</v>
      </c>
      <c r="G91" s="22" t="s">
        <v>47</v>
      </c>
      <c r="H91" s="32">
        <v>39000000</v>
      </c>
      <c r="I91" s="32">
        <v>39000000</v>
      </c>
      <c r="J91" s="22" t="s">
        <v>48</v>
      </c>
      <c r="K91" s="25" t="s">
        <v>102</v>
      </c>
    </row>
    <row r="92" spans="1:11" ht="45" x14ac:dyDescent="0.2">
      <c r="A92" s="30">
        <v>80111701</v>
      </c>
      <c r="B92" s="34" t="s">
        <v>141</v>
      </c>
      <c r="C92" s="20" t="s">
        <v>114</v>
      </c>
      <c r="D92" s="21" t="s">
        <v>115</v>
      </c>
      <c r="E92" s="21" t="s">
        <v>45</v>
      </c>
      <c r="F92" s="31" t="s">
        <v>116</v>
      </c>
      <c r="G92" s="22" t="s">
        <v>47</v>
      </c>
      <c r="H92" s="23">
        <v>265478372</v>
      </c>
      <c r="I92" s="23">
        <v>265478372</v>
      </c>
      <c r="J92" s="22" t="s">
        <v>48</v>
      </c>
      <c r="K92" s="25" t="s">
        <v>104</v>
      </c>
    </row>
    <row r="93" spans="1:11" ht="45" x14ac:dyDescent="0.2">
      <c r="A93" s="30">
        <v>80111701</v>
      </c>
      <c r="B93" s="34" t="s">
        <v>142</v>
      </c>
      <c r="C93" s="20" t="s">
        <v>114</v>
      </c>
      <c r="D93" s="21" t="s">
        <v>115</v>
      </c>
      <c r="E93" s="21" t="s">
        <v>45</v>
      </c>
      <c r="F93" s="31" t="s">
        <v>116</v>
      </c>
      <c r="G93" s="22" t="s">
        <v>47</v>
      </c>
      <c r="H93" s="23">
        <v>75681682</v>
      </c>
      <c r="I93" s="23">
        <v>75681682</v>
      </c>
      <c r="J93" s="22" t="s">
        <v>48</v>
      </c>
      <c r="K93" s="25" t="s">
        <v>106</v>
      </c>
    </row>
    <row r="94" spans="1:11" ht="33.75" x14ac:dyDescent="0.2">
      <c r="A94" s="30">
        <v>80111701</v>
      </c>
      <c r="B94" s="34" t="s">
        <v>143</v>
      </c>
      <c r="C94" s="20" t="s">
        <v>114</v>
      </c>
      <c r="D94" s="21" t="s">
        <v>115</v>
      </c>
      <c r="E94" s="21" t="s">
        <v>45</v>
      </c>
      <c r="F94" s="31" t="s">
        <v>116</v>
      </c>
      <c r="G94" s="22" t="s">
        <v>47</v>
      </c>
      <c r="H94" s="23">
        <v>455696451</v>
      </c>
      <c r="I94" s="23">
        <v>455696451</v>
      </c>
      <c r="J94" s="22" t="s">
        <v>48</v>
      </c>
      <c r="K94" s="25" t="s">
        <v>108</v>
      </c>
    </row>
    <row r="95" spans="1:11" ht="33.75" x14ac:dyDescent="0.2">
      <c r="A95" s="30">
        <v>80111701</v>
      </c>
      <c r="B95" s="34" t="s">
        <v>144</v>
      </c>
      <c r="C95" s="20" t="s">
        <v>114</v>
      </c>
      <c r="D95" s="21" t="s">
        <v>115</v>
      </c>
      <c r="E95" s="21" t="s">
        <v>45</v>
      </c>
      <c r="F95" s="31" t="s">
        <v>116</v>
      </c>
      <c r="G95" s="22" t="s">
        <v>47</v>
      </c>
      <c r="H95" s="32">
        <v>75474800</v>
      </c>
      <c r="I95" s="32">
        <v>75474800</v>
      </c>
      <c r="J95" s="22" t="s">
        <v>48</v>
      </c>
      <c r="K95" s="25" t="s">
        <v>110</v>
      </c>
    </row>
    <row r="96" spans="1:11" ht="15" customHeight="1" x14ac:dyDescent="0.2">
      <c r="A96" s="306" t="s">
        <v>145</v>
      </c>
      <c r="B96" s="306"/>
      <c r="C96" s="306"/>
      <c r="D96" s="306"/>
      <c r="E96" s="306"/>
      <c r="F96" s="306"/>
      <c r="G96" s="307"/>
      <c r="H96" s="35">
        <f>SUM(H62:H95)</f>
        <v>5867491875</v>
      </c>
      <c r="I96" s="35">
        <f>SUM(I62:I95)</f>
        <v>5867491875</v>
      </c>
      <c r="J96" s="36"/>
      <c r="K96" s="37"/>
    </row>
    <row r="97" spans="1:11" ht="15" x14ac:dyDescent="0.2">
      <c r="A97" s="309" t="s">
        <v>146</v>
      </c>
      <c r="B97" s="309"/>
      <c r="C97" s="309"/>
      <c r="D97" s="309"/>
      <c r="E97" s="309"/>
      <c r="F97" s="309"/>
      <c r="G97" s="309"/>
      <c r="H97" s="309"/>
      <c r="I97" s="309"/>
      <c r="J97" s="309"/>
      <c r="K97" s="309"/>
    </row>
    <row r="98" spans="1:11" s="41" customFormat="1" ht="33.75" x14ac:dyDescent="0.2">
      <c r="A98" s="21">
        <v>80121706</v>
      </c>
      <c r="B98" s="38" t="s">
        <v>147</v>
      </c>
      <c r="C98" s="39" t="s">
        <v>148</v>
      </c>
      <c r="D98" s="21" t="s">
        <v>149</v>
      </c>
      <c r="E98" s="21" t="s">
        <v>45</v>
      </c>
      <c r="F98" s="40" t="s">
        <v>150</v>
      </c>
      <c r="G98" s="40" t="s">
        <v>47</v>
      </c>
      <c r="H98" s="23">
        <v>2992648</v>
      </c>
      <c r="I98" s="23">
        <v>2992648</v>
      </c>
      <c r="J98" s="22" t="s">
        <v>48</v>
      </c>
      <c r="K98" s="25" t="s">
        <v>65</v>
      </c>
    </row>
    <row r="99" spans="1:11" s="41" customFormat="1" ht="45" x14ac:dyDescent="0.2">
      <c r="A99" s="21">
        <v>80121706</v>
      </c>
      <c r="B99" s="38" t="s">
        <v>151</v>
      </c>
      <c r="C99" s="39" t="s">
        <v>148</v>
      </c>
      <c r="D99" s="21" t="s">
        <v>149</v>
      </c>
      <c r="E99" s="21" t="s">
        <v>45</v>
      </c>
      <c r="F99" s="40" t="s">
        <v>150</v>
      </c>
      <c r="G99" s="40" t="s">
        <v>47</v>
      </c>
      <c r="H99" s="23">
        <v>18576000</v>
      </c>
      <c r="I99" s="23">
        <v>18576000</v>
      </c>
      <c r="J99" s="22" t="s">
        <v>48</v>
      </c>
      <c r="K99" s="25" t="s">
        <v>77</v>
      </c>
    </row>
    <row r="100" spans="1:11" s="41" customFormat="1" ht="22.5" x14ac:dyDescent="0.2">
      <c r="A100" s="21">
        <v>80121706</v>
      </c>
      <c r="B100" s="38" t="s">
        <v>152</v>
      </c>
      <c r="C100" s="39" t="s">
        <v>148</v>
      </c>
      <c r="D100" s="21" t="s">
        <v>149</v>
      </c>
      <c r="E100" s="21" t="s">
        <v>45</v>
      </c>
      <c r="F100" s="40" t="s">
        <v>150</v>
      </c>
      <c r="G100" s="40" t="s">
        <v>47</v>
      </c>
      <c r="H100" s="23">
        <v>126270569</v>
      </c>
      <c r="I100" s="23">
        <v>126270569</v>
      </c>
      <c r="J100" s="22" t="s">
        <v>48</v>
      </c>
      <c r="K100" s="25" t="s">
        <v>83</v>
      </c>
    </row>
    <row r="101" spans="1:11" s="41" customFormat="1" ht="33.75" x14ac:dyDescent="0.2">
      <c r="A101" s="21">
        <v>80121706</v>
      </c>
      <c r="B101" s="38" t="s">
        <v>153</v>
      </c>
      <c r="C101" s="39" t="s">
        <v>148</v>
      </c>
      <c r="D101" s="21" t="s">
        <v>149</v>
      </c>
      <c r="E101" s="21" t="s">
        <v>45</v>
      </c>
      <c r="F101" s="40" t="s">
        <v>150</v>
      </c>
      <c r="G101" s="40" t="s">
        <v>47</v>
      </c>
      <c r="H101" s="23">
        <v>10320000</v>
      </c>
      <c r="I101" s="23">
        <v>10320000</v>
      </c>
      <c r="J101" s="22" t="s">
        <v>48</v>
      </c>
      <c r="K101" s="25" t="s">
        <v>85</v>
      </c>
    </row>
    <row r="102" spans="1:11" s="41" customFormat="1" ht="56.25" x14ac:dyDescent="0.2">
      <c r="A102" s="21">
        <v>80121706</v>
      </c>
      <c r="B102" s="38" t="s">
        <v>154</v>
      </c>
      <c r="C102" s="39" t="s">
        <v>148</v>
      </c>
      <c r="D102" s="21" t="s">
        <v>149</v>
      </c>
      <c r="E102" s="21" t="s">
        <v>45</v>
      </c>
      <c r="F102" s="40" t="s">
        <v>150</v>
      </c>
      <c r="G102" s="40" t="s">
        <v>47</v>
      </c>
      <c r="H102" s="23">
        <v>15480000</v>
      </c>
      <c r="I102" s="23">
        <v>15480000</v>
      </c>
      <c r="J102" s="22" t="s">
        <v>48</v>
      </c>
      <c r="K102" s="25" t="s">
        <v>87</v>
      </c>
    </row>
    <row r="103" spans="1:11" s="41" customFormat="1" ht="45" x14ac:dyDescent="0.2">
      <c r="A103" s="21">
        <v>80121706</v>
      </c>
      <c r="B103" s="38" t="s">
        <v>155</v>
      </c>
      <c r="C103" s="39" t="s">
        <v>148</v>
      </c>
      <c r="D103" s="21" t="s">
        <v>149</v>
      </c>
      <c r="E103" s="21" t="s">
        <v>45</v>
      </c>
      <c r="F103" s="40" t="s">
        <v>150</v>
      </c>
      <c r="G103" s="40" t="s">
        <v>47</v>
      </c>
      <c r="H103" s="23">
        <v>62584980</v>
      </c>
      <c r="I103" s="23">
        <v>62584980</v>
      </c>
      <c r="J103" s="22" t="s">
        <v>48</v>
      </c>
      <c r="K103" s="25" t="s">
        <v>89</v>
      </c>
    </row>
    <row r="104" spans="1:11" s="41" customFormat="1" ht="33.75" x14ac:dyDescent="0.2">
      <c r="A104" s="21">
        <v>80121706</v>
      </c>
      <c r="B104" s="38" t="s">
        <v>156</v>
      </c>
      <c r="C104" s="39" t="s">
        <v>148</v>
      </c>
      <c r="D104" s="21" t="s">
        <v>149</v>
      </c>
      <c r="E104" s="21" t="s">
        <v>45</v>
      </c>
      <c r="F104" s="40" t="s">
        <v>150</v>
      </c>
      <c r="G104" s="40" t="s">
        <v>47</v>
      </c>
      <c r="H104" s="23">
        <v>4491991</v>
      </c>
      <c r="I104" s="23">
        <v>4491991</v>
      </c>
      <c r="J104" s="22" t="s">
        <v>48</v>
      </c>
      <c r="K104" s="25" t="s">
        <v>91</v>
      </c>
    </row>
    <row r="105" spans="1:11" s="41" customFormat="1" ht="45" x14ac:dyDescent="0.2">
      <c r="A105" s="21">
        <v>80121706</v>
      </c>
      <c r="B105" s="38" t="s">
        <v>157</v>
      </c>
      <c r="C105" s="39" t="s">
        <v>148</v>
      </c>
      <c r="D105" s="21" t="s">
        <v>149</v>
      </c>
      <c r="E105" s="21" t="s">
        <v>45</v>
      </c>
      <c r="F105" s="40" t="s">
        <v>150</v>
      </c>
      <c r="G105" s="40" t="s">
        <v>47</v>
      </c>
      <c r="H105" s="23">
        <v>5160000</v>
      </c>
      <c r="I105" s="23">
        <v>5160000</v>
      </c>
      <c r="J105" s="22" t="s">
        <v>48</v>
      </c>
      <c r="K105" s="25" t="s">
        <v>93</v>
      </c>
    </row>
    <row r="106" spans="1:11" s="41" customFormat="1" ht="33.75" x14ac:dyDescent="0.2">
      <c r="A106" s="21">
        <v>80121706</v>
      </c>
      <c r="B106" s="38" t="s">
        <v>158</v>
      </c>
      <c r="C106" s="39" t="s">
        <v>148</v>
      </c>
      <c r="D106" s="21" t="s">
        <v>149</v>
      </c>
      <c r="E106" s="21" t="s">
        <v>45</v>
      </c>
      <c r="F106" s="40" t="s">
        <v>150</v>
      </c>
      <c r="G106" s="40" t="s">
        <v>47</v>
      </c>
      <c r="H106" s="23">
        <v>5160000</v>
      </c>
      <c r="I106" s="23">
        <v>5160000</v>
      </c>
      <c r="J106" s="22" t="s">
        <v>48</v>
      </c>
      <c r="K106" s="26" t="s">
        <v>135</v>
      </c>
    </row>
    <row r="107" spans="1:11" s="41" customFormat="1" ht="45" x14ac:dyDescent="0.2">
      <c r="A107" s="21">
        <v>80121706</v>
      </c>
      <c r="B107" s="38" t="s">
        <v>159</v>
      </c>
      <c r="C107" s="39" t="s">
        <v>148</v>
      </c>
      <c r="D107" s="21" t="s">
        <v>149</v>
      </c>
      <c r="E107" s="21" t="s">
        <v>45</v>
      </c>
      <c r="F107" s="40" t="s">
        <v>150</v>
      </c>
      <c r="G107" s="40" t="s">
        <v>47</v>
      </c>
      <c r="H107" s="23">
        <v>26431227</v>
      </c>
      <c r="I107" s="23">
        <v>26431227</v>
      </c>
      <c r="J107" s="22" t="s">
        <v>48</v>
      </c>
      <c r="K107" s="25" t="s">
        <v>99</v>
      </c>
    </row>
    <row r="108" spans="1:11" s="41" customFormat="1" ht="33.75" x14ac:dyDescent="0.2">
      <c r="A108" s="21">
        <v>80121706</v>
      </c>
      <c r="B108" s="38" t="s">
        <v>160</v>
      </c>
      <c r="C108" s="39" t="s">
        <v>148</v>
      </c>
      <c r="D108" s="21" t="s">
        <v>149</v>
      </c>
      <c r="E108" s="21" t="s">
        <v>45</v>
      </c>
      <c r="F108" s="40" t="s">
        <v>150</v>
      </c>
      <c r="G108" s="40" t="s">
        <v>47</v>
      </c>
      <c r="H108" s="23">
        <v>2409505</v>
      </c>
      <c r="I108" s="23">
        <v>2409505</v>
      </c>
      <c r="J108" s="22" t="s">
        <v>48</v>
      </c>
      <c r="K108" s="25" t="s">
        <v>139</v>
      </c>
    </row>
    <row r="109" spans="1:11" s="41" customFormat="1" ht="33.75" x14ac:dyDescent="0.2">
      <c r="A109" s="21">
        <v>80121706</v>
      </c>
      <c r="B109" s="38" t="s">
        <v>161</v>
      </c>
      <c r="C109" s="39" t="s">
        <v>148</v>
      </c>
      <c r="D109" s="21" t="s">
        <v>149</v>
      </c>
      <c r="E109" s="21" t="s">
        <v>45</v>
      </c>
      <c r="F109" s="40" t="s">
        <v>150</v>
      </c>
      <c r="G109" s="40" t="s">
        <v>47</v>
      </c>
      <c r="H109" s="23">
        <v>4896529</v>
      </c>
      <c r="I109" s="23">
        <v>4896529</v>
      </c>
      <c r="J109" s="22" t="s">
        <v>48</v>
      </c>
      <c r="K109" s="25" t="s">
        <v>139</v>
      </c>
    </row>
    <row r="110" spans="1:11" s="41" customFormat="1" ht="33.75" x14ac:dyDescent="0.2">
      <c r="A110" s="21">
        <v>80121706</v>
      </c>
      <c r="B110" s="38" t="s">
        <v>162</v>
      </c>
      <c r="C110" s="39" t="s">
        <v>148</v>
      </c>
      <c r="D110" s="21" t="s">
        <v>149</v>
      </c>
      <c r="E110" s="21" t="s">
        <v>45</v>
      </c>
      <c r="F110" s="40" t="s">
        <v>150</v>
      </c>
      <c r="G110" s="40" t="s">
        <v>47</v>
      </c>
      <c r="H110" s="23">
        <v>223085955</v>
      </c>
      <c r="I110" s="23">
        <v>223085955</v>
      </c>
      <c r="J110" s="22" t="s">
        <v>48</v>
      </c>
      <c r="K110" s="25" t="s">
        <v>139</v>
      </c>
    </row>
    <row r="111" spans="1:11" s="41" customFormat="1" ht="33.75" x14ac:dyDescent="0.2">
      <c r="A111" s="21">
        <v>80121706</v>
      </c>
      <c r="B111" s="38" t="s">
        <v>163</v>
      </c>
      <c r="C111" s="39" t="s">
        <v>148</v>
      </c>
      <c r="D111" s="21" t="s">
        <v>149</v>
      </c>
      <c r="E111" s="21" t="s">
        <v>45</v>
      </c>
      <c r="F111" s="40" t="s">
        <v>150</v>
      </c>
      <c r="G111" s="40" t="s">
        <v>47</v>
      </c>
      <c r="H111" s="23">
        <v>59079357</v>
      </c>
      <c r="I111" s="23">
        <v>59079357</v>
      </c>
      <c r="J111" s="22" t="s">
        <v>48</v>
      </c>
      <c r="K111" s="25" t="s">
        <v>139</v>
      </c>
    </row>
    <row r="112" spans="1:11" s="41" customFormat="1" ht="33.75" x14ac:dyDescent="0.2">
      <c r="A112" s="21">
        <v>80121706</v>
      </c>
      <c r="B112" s="38" t="s">
        <v>164</v>
      </c>
      <c r="C112" s="39" t="s">
        <v>148</v>
      </c>
      <c r="D112" s="21" t="s">
        <v>149</v>
      </c>
      <c r="E112" s="21" t="s">
        <v>45</v>
      </c>
      <c r="F112" s="40" t="s">
        <v>150</v>
      </c>
      <c r="G112" s="40" t="s">
        <v>47</v>
      </c>
      <c r="H112" s="23">
        <v>831206708</v>
      </c>
      <c r="I112" s="23">
        <v>831206708</v>
      </c>
      <c r="J112" s="22" t="s">
        <v>48</v>
      </c>
      <c r="K112" s="25" t="s">
        <v>104</v>
      </c>
    </row>
    <row r="113" spans="1:18" s="41" customFormat="1" ht="33.75" x14ac:dyDescent="0.2">
      <c r="A113" s="21">
        <v>80121706</v>
      </c>
      <c r="B113" s="38" t="s">
        <v>165</v>
      </c>
      <c r="C113" s="39" t="s">
        <v>148</v>
      </c>
      <c r="D113" s="21" t="s">
        <v>149</v>
      </c>
      <c r="E113" s="21" t="s">
        <v>45</v>
      </c>
      <c r="F113" s="40" t="s">
        <v>150</v>
      </c>
      <c r="G113" s="40" t="s">
        <v>47</v>
      </c>
      <c r="H113" s="23">
        <v>351542344</v>
      </c>
      <c r="I113" s="23">
        <v>351542344</v>
      </c>
      <c r="J113" s="22" t="s">
        <v>48</v>
      </c>
      <c r="K113" s="25" t="s">
        <v>106</v>
      </c>
    </row>
    <row r="114" spans="1:18" s="41" customFormat="1" ht="33.75" x14ac:dyDescent="0.2">
      <c r="A114" s="21">
        <v>80121706</v>
      </c>
      <c r="B114" s="38" t="s">
        <v>166</v>
      </c>
      <c r="C114" s="39" t="s">
        <v>148</v>
      </c>
      <c r="D114" s="21" t="s">
        <v>149</v>
      </c>
      <c r="E114" s="21" t="s">
        <v>45</v>
      </c>
      <c r="F114" s="40" t="s">
        <v>150</v>
      </c>
      <c r="G114" s="40" t="s">
        <v>47</v>
      </c>
      <c r="H114" s="23">
        <v>499509845</v>
      </c>
      <c r="I114" s="23">
        <v>499509845</v>
      </c>
      <c r="J114" s="22" t="s">
        <v>48</v>
      </c>
      <c r="K114" s="25" t="s">
        <v>108</v>
      </c>
    </row>
    <row r="115" spans="1:18" s="43" customFormat="1" ht="22.5" x14ac:dyDescent="0.25">
      <c r="A115" s="21">
        <v>80121706</v>
      </c>
      <c r="B115" s="38" t="s">
        <v>167</v>
      </c>
      <c r="C115" s="39" t="s">
        <v>148</v>
      </c>
      <c r="D115" s="21" t="s">
        <v>149</v>
      </c>
      <c r="E115" s="21" t="s">
        <v>45</v>
      </c>
      <c r="F115" s="40" t="s">
        <v>150</v>
      </c>
      <c r="G115" s="40" t="s">
        <v>47</v>
      </c>
      <c r="H115" s="23">
        <v>40916349</v>
      </c>
      <c r="I115" s="23">
        <v>40916349</v>
      </c>
      <c r="J115" s="22" t="s">
        <v>48</v>
      </c>
      <c r="K115" s="25" t="s">
        <v>110</v>
      </c>
      <c r="L115" s="42"/>
      <c r="M115" s="42"/>
      <c r="N115" s="42"/>
      <c r="O115" s="42"/>
      <c r="P115" s="42"/>
      <c r="Q115" s="42"/>
      <c r="R115" s="42"/>
    </row>
    <row r="116" spans="1:18" ht="15" customHeight="1" x14ac:dyDescent="0.2">
      <c r="A116" s="306" t="s">
        <v>168</v>
      </c>
      <c r="B116" s="306"/>
      <c r="C116" s="306"/>
      <c r="D116" s="306"/>
      <c r="E116" s="306"/>
      <c r="F116" s="306"/>
      <c r="G116" s="307"/>
      <c r="H116" s="44">
        <f>SUM(H98:H115)</f>
        <v>2290114007</v>
      </c>
      <c r="I116" s="44">
        <f>SUM(I98:I115)</f>
        <v>2290114007</v>
      </c>
      <c r="J116" s="45"/>
      <c r="K116" s="46"/>
    </row>
    <row r="117" spans="1:18" ht="15.75" x14ac:dyDescent="0.25">
      <c r="A117" s="294" t="s">
        <v>169</v>
      </c>
      <c r="B117" s="295"/>
      <c r="C117" s="295"/>
      <c r="D117" s="295"/>
      <c r="E117" s="295"/>
      <c r="F117" s="295"/>
      <c r="G117" s="296"/>
      <c r="H117" s="47">
        <f>H60+H96+H116</f>
        <v>8944746663</v>
      </c>
      <c r="I117" s="47">
        <f>I60+I96+I116</f>
        <v>8944746663</v>
      </c>
      <c r="J117" s="45"/>
      <c r="K117" s="46"/>
    </row>
    <row r="118" spans="1:18" ht="19.5" customHeight="1" x14ac:dyDescent="0.2">
      <c r="A118" s="288" t="s">
        <v>170</v>
      </c>
      <c r="B118" s="289"/>
      <c r="C118" s="289"/>
      <c r="D118" s="289"/>
      <c r="E118" s="289"/>
      <c r="F118" s="289"/>
      <c r="G118" s="289"/>
      <c r="H118" s="289"/>
      <c r="I118" s="289"/>
      <c r="J118" s="289"/>
      <c r="K118" s="289"/>
    </row>
    <row r="119" spans="1:18" ht="15.75" thickBot="1" x14ac:dyDescent="0.3">
      <c r="A119" s="297" t="s">
        <v>171</v>
      </c>
      <c r="B119" s="298"/>
      <c r="C119" s="298"/>
      <c r="D119" s="298"/>
      <c r="E119" s="298"/>
      <c r="F119" s="298"/>
      <c r="G119" s="298"/>
      <c r="H119" s="298"/>
      <c r="I119" s="298"/>
      <c r="J119" s="298"/>
      <c r="K119" s="298"/>
    </row>
    <row r="120" spans="1:18" ht="15.75" thickBot="1" x14ac:dyDescent="0.3">
      <c r="A120" s="299" t="s">
        <v>172</v>
      </c>
      <c r="B120" s="300"/>
      <c r="C120" s="301"/>
      <c r="D120" s="301"/>
      <c r="E120" s="301"/>
      <c r="F120" s="301"/>
      <c r="G120" s="301"/>
      <c r="H120" s="301"/>
      <c r="I120" s="301"/>
      <c r="J120" s="301"/>
      <c r="K120" s="300"/>
    </row>
    <row r="121" spans="1:18" ht="75" customHeight="1" x14ac:dyDescent="0.2">
      <c r="A121" s="48" t="s">
        <v>173</v>
      </c>
      <c r="B121" s="49" t="s">
        <v>174</v>
      </c>
      <c r="C121" s="50">
        <v>43922</v>
      </c>
      <c r="D121" s="51" t="s">
        <v>175</v>
      </c>
      <c r="E121" s="51" t="s">
        <v>176</v>
      </c>
      <c r="F121" s="51" t="s">
        <v>177</v>
      </c>
      <c r="G121" s="21" t="s">
        <v>178</v>
      </c>
      <c r="H121" s="52">
        <v>400000000</v>
      </c>
      <c r="I121" s="52">
        <v>400000000</v>
      </c>
      <c r="J121" s="51" t="s">
        <v>48</v>
      </c>
      <c r="K121" s="53" t="s">
        <v>179</v>
      </c>
    </row>
    <row r="122" spans="1:18" ht="77.25" customHeight="1" x14ac:dyDescent="0.2">
      <c r="A122" s="48" t="s">
        <v>173</v>
      </c>
      <c r="B122" s="49" t="s">
        <v>174</v>
      </c>
      <c r="C122" s="50">
        <v>44053</v>
      </c>
      <c r="D122" s="51" t="s">
        <v>180</v>
      </c>
      <c r="E122" s="51" t="s">
        <v>176</v>
      </c>
      <c r="F122" s="51" t="s">
        <v>177</v>
      </c>
      <c r="G122" s="21" t="s">
        <v>181</v>
      </c>
      <c r="H122" s="52">
        <v>350000000</v>
      </c>
      <c r="I122" s="52">
        <v>350000000</v>
      </c>
      <c r="J122" s="51" t="s">
        <v>48</v>
      </c>
      <c r="K122" s="53" t="s">
        <v>182</v>
      </c>
    </row>
    <row r="123" spans="1:18" ht="15" x14ac:dyDescent="0.25">
      <c r="A123" s="302" t="s">
        <v>183</v>
      </c>
      <c r="B123" s="302"/>
      <c r="C123" s="302"/>
      <c r="D123" s="302"/>
      <c r="E123" s="302"/>
      <c r="F123" s="302"/>
      <c r="G123" s="302"/>
      <c r="H123" s="44">
        <f>SUM(H121:H122)</f>
        <v>750000000</v>
      </c>
      <c r="I123" s="44">
        <f>SUM(I121:I122)</f>
        <v>750000000</v>
      </c>
      <c r="J123" s="54"/>
      <c r="K123" s="54"/>
    </row>
    <row r="124" spans="1:18" ht="15" x14ac:dyDescent="0.25">
      <c r="A124" s="303" t="s">
        <v>184</v>
      </c>
      <c r="B124" s="303"/>
      <c r="C124" s="303"/>
      <c r="D124" s="303"/>
      <c r="E124" s="303"/>
      <c r="F124" s="303"/>
      <c r="G124" s="303"/>
      <c r="H124" s="303"/>
      <c r="I124" s="303"/>
      <c r="J124" s="303"/>
      <c r="K124" s="304"/>
    </row>
    <row r="125" spans="1:18" ht="54" customHeight="1" x14ac:dyDescent="0.2">
      <c r="A125" s="21" t="s">
        <v>185</v>
      </c>
      <c r="B125" s="55" t="s">
        <v>186</v>
      </c>
      <c r="C125" s="50">
        <v>44053</v>
      </c>
      <c r="D125" s="51" t="s">
        <v>187</v>
      </c>
      <c r="E125" s="51" t="s">
        <v>188</v>
      </c>
      <c r="F125" s="51" t="s">
        <v>177</v>
      </c>
      <c r="G125" s="21" t="s">
        <v>47</v>
      </c>
      <c r="H125" s="56">
        <v>250000000</v>
      </c>
      <c r="I125" s="56">
        <v>250000000</v>
      </c>
      <c r="J125" s="51" t="s">
        <v>48</v>
      </c>
      <c r="K125" s="21" t="s">
        <v>189</v>
      </c>
      <c r="L125" s="57"/>
      <c r="M125" s="58"/>
    </row>
    <row r="126" spans="1:18" ht="57" customHeight="1" x14ac:dyDescent="0.2">
      <c r="A126" s="21" t="s">
        <v>185</v>
      </c>
      <c r="B126" s="53" t="s">
        <v>190</v>
      </c>
      <c r="C126" s="50">
        <v>43905</v>
      </c>
      <c r="D126" s="59" t="s">
        <v>191</v>
      </c>
      <c r="E126" s="51" t="s">
        <v>192</v>
      </c>
      <c r="F126" s="51" t="s">
        <v>177</v>
      </c>
      <c r="G126" s="60" t="s">
        <v>181</v>
      </c>
      <c r="H126" s="61">
        <v>21321000</v>
      </c>
      <c r="I126" s="61">
        <v>21321000</v>
      </c>
      <c r="J126" s="51" t="s">
        <v>48</v>
      </c>
      <c r="K126" s="49" t="s">
        <v>193</v>
      </c>
      <c r="L126" s="62"/>
      <c r="M126" s="58"/>
    </row>
    <row r="127" spans="1:18" ht="30" customHeight="1" x14ac:dyDescent="0.2">
      <c r="A127" s="21" t="s">
        <v>194</v>
      </c>
      <c r="B127" s="49" t="s">
        <v>195</v>
      </c>
      <c r="C127" s="50">
        <v>43862</v>
      </c>
      <c r="D127" s="59" t="s">
        <v>191</v>
      </c>
      <c r="E127" s="51" t="s">
        <v>192</v>
      </c>
      <c r="F127" s="51" t="s">
        <v>177</v>
      </c>
      <c r="G127" s="21" t="s">
        <v>47</v>
      </c>
      <c r="H127" s="61">
        <v>1472291</v>
      </c>
      <c r="I127" s="61">
        <v>1472291</v>
      </c>
      <c r="J127" s="51"/>
      <c r="K127" s="21" t="s">
        <v>196</v>
      </c>
      <c r="L127" s="63"/>
      <c r="M127" s="58"/>
    </row>
    <row r="128" spans="1:18" s="68" customFormat="1" ht="56.25" x14ac:dyDescent="0.2">
      <c r="A128" s="21" t="s">
        <v>194</v>
      </c>
      <c r="B128" s="64" t="s">
        <v>197</v>
      </c>
      <c r="C128" s="65">
        <v>43966</v>
      </c>
      <c r="D128" s="59" t="s">
        <v>191</v>
      </c>
      <c r="E128" s="59" t="s">
        <v>176</v>
      </c>
      <c r="F128" s="59" t="s">
        <v>198</v>
      </c>
      <c r="G128" s="59" t="s">
        <v>199</v>
      </c>
      <c r="H128" s="61">
        <v>129250000</v>
      </c>
      <c r="I128" s="61">
        <v>129250000</v>
      </c>
      <c r="J128" s="59" t="s">
        <v>48</v>
      </c>
      <c r="K128" s="49" t="s">
        <v>193</v>
      </c>
      <c r="L128" s="62"/>
      <c r="M128" s="66"/>
      <c r="N128" s="41"/>
      <c r="O128" s="67"/>
    </row>
    <row r="129" spans="1:15" s="68" customFormat="1" ht="56.25" x14ac:dyDescent="0.2">
      <c r="A129" s="21" t="s">
        <v>194</v>
      </c>
      <c r="B129" s="69" t="s">
        <v>200</v>
      </c>
      <c r="C129" s="65">
        <v>44119</v>
      </c>
      <c r="D129" s="59" t="s">
        <v>191</v>
      </c>
      <c r="E129" s="51" t="s">
        <v>192</v>
      </c>
      <c r="F129" s="59" t="s">
        <v>201</v>
      </c>
      <c r="G129" s="59" t="s">
        <v>199</v>
      </c>
      <c r="H129" s="61">
        <v>9144000</v>
      </c>
      <c r="I129" s="61">
        <v>9144000</v>
      </c>
      <c r="J129" s="59" t="s">
        <v>48</v>
      </c>
      <c r="K129" s="49" t="s">
        <v>193</v>
      </c>
      <c r="L129" s="63"/>
      <c r="M129" s="66"/>
      <c r="N129" s="41"/>
      <c r="O129" s="67"/>
    </row>
    <row r="130" spans="1:15" s="68" customFormat="1" ht="56.25" x14ac:dyDescent="0.2">
      <c r="A130" s="21" t="s">
        <v>194</v>
      </c>
      <c r="B130" s="69" t="s">
        <v>202</v>
      </c>
      <c r="C130" s="65">
        <v>43857</v>
      </c>
      <c r="D130" s="59" t="s">
        <v>191</v>
      </c>
      <c r="E130" s="51" t="s">
        <v>192</v>
      </c>
      <c r="F130" s="59" t="s">
        <v>201</v>
      </c>
      <c r="G130" s="59" t="s">
        <v>199</v>
      </c>
      <c r="H130" s="61">
        <v>1950000</v>
      </c>
      <c r="I130" s="61">
        <v>1950000</v>
      </c>
      <c r="J130" s="59" t="s">
        <v>48</v>
      </c>
      <c r="K130" s="49" t="s">
        <v>193</v>
      </c>
      <c r="L130" s="70"/>
      <c r="M130" s="66"/>
      <c r="N130" s="41"/>
      <c r="O130" s="67"/>
    </row>
    <row r="131" spans="1:15" s="68" customFormat="1" ht="56.25" x14ac:dyDescent="0.2">
      <c r="A131" s="21" t="s">
        <v>194</v>
      </c>
      <c r="B131" s="69" t="s">
        <v>203</v>
      </c>
      <c r="C131" s="65">
        <v>43866</v>
      </c>
      <c r="D131" s="59" t="s">
        <v>191</v>
      </c>
      <c r="E131" s="51" t="s">
        <v>192</v>
      </c>
      <c r="F131" s="59" t="s">
        <v>201</v>
      </c>
      <c r="G131" s="59" t="s">
        <v>199</v>
      </c>
      <c r="H131" s="61">
        <v>1500000</v>
      </c>
      <c r="I131" s="61">
        <v>1500000</v>
      </c>
      <c r="J131" s="59" t="s">
        <v>48</v>
      </c>
      <c r="K131" s="49" t="s">
        <v>193</v>
      </c>
      <c r="L131" s="66"/>
      <c r="M131" s="66"/>
      <c r="N131" s="41"/>
      <c r="O131" s="41"/>
    </row>
    <row r="132" spans="1:15" s="68" customFormat="1" ht="56.25" x14ac:dyDescent="0.25">
      <c r="A132" s="21" t="s">
        <v>194</v>
      </c>
      <c r="B132" s="69" t="s">
        <v>204</v>
      </c>
      <c r="C132" s="65">
        <v>43862</v>
      </c>
      <c r="D132" s="59" t="s">
        <v>191</v>
      </c>
      <c r="E132" s="59" t="s">
        <v>176</v>
      </c>
      <c r="F132" s="59" t="s">
        <v>198</v>
      </c>
      <c r="G132" s="59" t="s">
        <v>199</v>
      </c>
      <c r="H132" s="61">
        <v>234532320</v>
      </c>
      <c r="I132" s="61">
        <v>234532320</v>
      </c>
      <c r="J132" s="59" t="s">
        <v>48</v>
      </c>
      <c r="K132" s="49" t="s">
        <v>193</v>
      </c>
      <c r="L132" s="71"/>
      <c r="M132" s="41"/>
      <c r="N132" s="41"/>
      <c r="O132" s="41"/>
    </row>
    <row r="133" spans="1:15" s="68" customFormat="1" ht="56.25" x14ac:dyDescent="0.2">
      <c r="A133" s="21" t="s">
        <v>194</v>
      </c>
      <c r="B133" s="72" t="s">
        <v>205</v>
      </c>
      <c r="C133" s="65">
        <v>43956</v>
      </c>
      <c r="D133" s="59" t="s">
        <v>191</v>
      </c>
      <c r="E133" s="51" t="s">
        <v>192</v>
      </c>
      <c r="F133" s="59" t="s">
        <v>201</v>
      </c>
      <c r="G133" s="59" t="s">
        <v>199</v>
      </c>
      <c r="H133" s="61">
        <v>20000000</v>
      </c>
      <c r="I133" s="61">
        <v>20000000</v>
      </c>
      <c r="J133" s="59" t="s">
        <v>48</v>
      </c>
      <c r="K133" s="49" t="s">
        <v>193</v>
      </c>
      <c r="L133" s="67"/>
      <c r="M133" s="73"/>
      <c r="N133" s="41"/>
      <c r="O133" s="41"/>
    </row>
    <row r="134" spans="1:15" s="68" customFormat="1" ht="56.25" x14ac:dyDescent="0.2">
      <c r="A134" s="21" t="s">
        <v>194</v>
      </c>
      <c r="B134" s="74" t="s">
        <v>206</v>
      </c>
      <c r="C134" s="65">
        <v>43850</v>
      </c>
      <c r="D134" s="59" t="s">
        <v>191</v>
      </c>
      <c r="E134" s="51" t="s">
        <v>192</v>
      </c>
      <c r="F134" s="59" t="s">
        <v>201</v>
      </c>
      <c r="G134" s="59" t="s">
        <v>199</v>
      </c>
      <c r="H134" s="75">
        <v>77191412</v>
      </c>
      <c r="I134" s="75">
        <v>77191412</v>
      </c>
      <c r="J134" s="59" t="s">
        <v>48</v>
      </c>
      <c r="K134" s="49" t="s">
        <v>193</v>
      </c>
      <c r="L134" s="67"/>
      <c r="M134" s="41"/>
      <c r="N134" s="41"/>
      <c r="O134" s="41"/>
    </row>
    <row r="135" spans="1:15" s="68" customFormat="1" ht="56.25" x14ac:dyDescent="0.2">
      <c r="A135" s="21" t="s">
        <v>194</v>
      </c>
      <c r="B135" s="74" t="s">
        <v>207</v>
      </c>
      <c r="C135" s="65">
        <v>43850</v>
      </c>
      <c r="D135" s="59" t="s">
        <v>191</v>
      </c>
      <c r="E135" s="51" t="s">
        <v>192</v>
      </c>
      <c r="F135" s="59" t="s">
        <v>201</v>
      </c>
      <c r="G135" s="59" t="s">
        <v>199</v>
      </c>
      <c r="H135" s="75">
        <v>79962205</v>
      </c>
      <c r="I135" s="75">
        <v>79962205</v>
      </c>
      <c r="J135" s="59" t="s">
        <v>48</v>
      </c>
      <c r="K135" s="49" t="s">
        <v>193</v>
      </c>
      <c r="L135" s="41"/>
      <c r="M135" s="67"/>
      <c r="N135" s="41"/>
      <c r="O135" s="41"/>
    </row>
    <row r="136" spans="1:15" s="68" customFormat="1" ht="56.25" x14ac:dyDescent="0.2">
      <c r="A136" s="21" t="s">
        <v>194</v>
      </c>
      <c r="B136" s="74" t="s">
        <v>208</v>
      </c>
      <c r="C136" s="65">
        <v>43850</v>
      </c>
      <c r="D136" s="59" t="s">
        <v>191</v>
      </c>
      <c r="E136" s="51" t="s">
        <v>192</v>
      </c>
      <c r="F136" s="59" t="s">
        <v>201</v>
      </c>
      <c r="G136" s="59" t="s">
        <v>199</v>
      </c>
      <c r="H136" s="75">
        <v>51649999.999999993</v>
      </c>
      <c r="I136" s="75">
        <v>51649999.999999993</v>
      </c>
      <c r="J136" s="59" t="s">
        <v>48</v>
      </c>
      <c r="K136" s="49" t="s">
        <v>193</v>
      </c>
      <c r="L136" s="41"/>
      <c r="M136" s="67"/>
      <c r="N136" s="41"/>
      <c r="O136" s="41"/>
    </row>
    <row r="137" spans="1:15" s="68" customFormat="1" ht="68.25" customHeight="1" x14ac:dyDescent="0.2">
      <c r="A137" s="21" t="s">
        <v>194</v>
      </c>
      <c r="B137" s="74" t="s">
        <v>209</v>
      </c>
      <c r="C137" s="65">
        <v>43850</v>
      </c>
      <c r="D137" s="59" t="s">
        <v>191</v>
      </c>
      <c r="E137" s="51" t="s">
        <v>192</v>
      </c>
      <c r="F137" s="59" t="s">
        <v>201</v>
      </c>
      <c r="G137" s="59" t="s">
        <v>199</v>
      </c>
      <c r="H137" s="75">
        <v>106061333.99299999</v>
      </c>
      <c r="I137" s="75">
        <v>106061333.99299999</v>
      </c>
      <c r="J137" s="59" t="s">
        <v>48</v>
      </c>
      <c r="K137" s="49" t="s">
        <v>193</v>
      </c>
      <c r="L137" s="67"/>
      <c r="M137" s="76"/>
      <c r="N137" s="41"/>
      <c r="O137" s="41"/>
    </row>
    <row r="138" spans="1:15" s="68" customFormat="1" ht="22.5" x14ac:dyDescent="0.2">
      <c r="A138" s="21" t="s">
        <v>194</v>
      </c>
      <c r="B138" s="74" t="s">
        <v>631</v>
      </c>
      <c r="C138" s="65">
        <v>43862</v>
      </c>
      <c r="D138" s="59" t="s">
        <v>210</v>
      </c>
      <c r="E138" s="51" t="s">
        <v>192</v>
      </c>
      <c r="F138" s="59" t="s">
        <v>201</v>
      </c>
      <c r="G138" s="59" t="s">
        <v>199</v>
      </c>
      <c r="H138" s="77">
        <v>120000000</v>
      </c>
      <c r="I138" s="77">
        <v>120000000</v>
      </c>
      <c r="J138" s="59" t="s">
        <v>48</v>
      </c>
      <c r="K138" s="49" t="s">
        <v>211</v>
      </c>
      <c r="L138" s="67"/>
      <c r="M138" s="76"/>
      <c r="N138" s="41"/>
      <c r="O138" s="41"/>
    </row>
    <row r="139" spans="1:15" ht="15.75" thickBot="1" x14ac:dyDescent="0.3">
      <c r="A139" s="302" t="s">
        <v>183</v>
      </c>
      <c r="B139" s="302"/>
      <c r="C139" s="302"/>
      <c r="D139" s="302"/>
      <c r="E139" s="302"/>
      <c r="F139" s="302"/>
      <c r="G139" s="302"/>
      <c r="H139" s="78">
        <f>SUM(H125:H138)</f>
        <v>1104034561.993</v>
      </c>
      <c r="I139" s="78">
        <f>SUM(I125:I138)</f>
        <v>1104034561.993</v>
      </c>
      <c r="J139" s="54"/>
      <c r="K139" s="54"/>
    </row>
    <row r="140" spans="1:15" ht="15.75" thickBot="1" x14ac:dyDescent="0.3">
      <c r="A140" s="312" t="s">
        <v>212</v>
      </c>
      <c r="B140" s="312"/>
      <c r="C140" s="312"/>
      <c r="D140" s="312"/>
      <c r="E140" s="312"/>
      <c r="F140" s="312"/>
      <c r="G140" s="313"/>
      <c r="H140" s="79">
        <f>H123+H139</f>
        <v>1854034561.993</v>
      </c>
      <c r="I140" s="79">
        <f>I123+I139</f>
        <v>1854034561.993</v>
      </c>
      <c r="J140" s="80"/>
      <c r="K140" s="54"/>
      <c r="L140" s="76"/>
    </row>
    <row r="141" spans="1:15" ht="15" x14ac:dyDescent="0.25">
      <c r="A141" s="303" t="s">
        <v>213</v>
      </c>
      <c r="B141" s="303"/>
      <c r="C141" s="303"/>
      <c r="D141" s="303"/>
      <c r="E141" s="303"/>
      <c r="F141" s="303"/>
      <c r="G141" s="303"/>
      <c r="H141" s="314"/>
      <c r="I141" s="314"/>
      <c r="J141" s="303"/>
      <c r="K141" s="304"/>
      <c r="L141" s="6"/>
      <c r="M141" s="6"/>
    </row>
    <row r="142" spans="1:15" ht="15" x14ac:dyDescent="0.25">
      <c r="A142" s="310" t="s">
        <v>214</v>
      </c>
      <c r="B142" s="310"/>
      <c r="C142" s="310"/>
      <c r="D142" s="310"/>
      <c r="E142" s="310"/>
      <c r="F142" s="310"/>
      <c r="G142" s="310"/>
      <c r="H142" s="310"/>
      <c r="I142" s="310"/>
      <c r="J142" s="310"/>
      <c r="K142" s="311"/>
    </row>
    <row r="143" spans="1:15" s="87" customFormat="1" ht="56.25" x14ac:dyDescent="0.2">
      <c r="A143" s="81" t="s">
        <v>215</v>
      </c>
      <c r="B143" s="82" t="s">
        <v>216</v>
      </c>
      <c r="C143" s="83">
        <v>43862</v>
      </c>
      <c r="D143" s="84" t="s">
        <v>217</v>
      </c>
      <c r="E143" s="84" t="s">
        <v>218</v>
      </c>
      <c r="F143" s="84" t="s">
        <v>201</v>
      </c>
      <c r="G143" s="84" t="s">
        <v>47</v>
      </c>
      <c r="H143" s="85">
        <v>159688048</v>
      </c>
      <c r="I143" s="85">
        <v>159688048</v>
      </c>
      <c r="J143" s="84" t="s">
        <v>48</v>
      </c>
      <c r="K143" s="82" t="s">
        <v>651</v>
      </c>
      <c r="L143" s="86"/>
      <c r="M143" s="86"/>
      <c r="N143" s="86"/>
      <c r="O143" s="86"/>
    </row>
    <row r="144" spans="1:15" ht="15" x14ac:dyDescent="0.25">
      <c r="A144" s="302" t="s">
        <v>183</v>
      </c>
      <c r="B144" s="302"/>
      <c r="C144" s="302"/>
      <c r="D144" s="302"/>
      <c r="E144" s="302"/>
      <c r="F144" s="302"/>
      <c r="G144" s="302"/>
      <c r="H144" s="44">
        <f>SUM(H143:H143)</f>
        <v>159688048</v>
      </c>
      <c r="I144" s="88">
        <f>SUM(I143:I143)</f>
        <v>159688048</v>
      </c>
      <c r="J144" s="54"/>
      <c r="K144" s="54"/>
    </row>
    <row r="145" spans="1:15" ht="15" x14ac:dyDescent="0.2">
      <c r="A145" s="315" t="s">
        <v>219</v>
      </c>
      <c r="B145" s="315"/>
      <c r="C145" s="315"/>
      <c r="D145" s="315"/>
      <c r="E145" s="315"/>
      <c r="F145" s="315"/>
      <c r="G145" s="315"/>
      <c r="H145" s="315"/>
      <c r="I145" s="315"/>
      <c r="J145" s="315"/>
      <c r="K145" s="316"/>
    </row>
    <row r="146" spans="1:15" ht="56.25" x14ac:dyDescent="0.2">
      <c r="A146" s="22" t="s">
        <v>220</v>
      </c>
      <c r="B146" s="64" t="s">
        <v>221</v>
      </c>
      <c r="C146" s="20">
        <v>43951</v>
      </c>
      <c r="D146" s="59" t="s">
        <v>180</v>
      </c>
      <c r="E146" s="59" t="s">
        <v>192</v>
      </c>
      <c r="F146" s="59" t="s">
        <v>222</v>
      </c>
      <c r="G146" s="21" t="s">
        <v>47</v>
      </c>
      <c r="H146" s="89">
        <v>21630000</v>
      </c>
      <c r="I146" s="89">
        <v>21630000</v>
      </c>
      <c r="J146" s="21" t="s">
        <v>48</v>
      </c>
      <c r="K146" s="90" t="s">
        <v>223</v>
      </c>
    </row>
    <row r="147" spans="1:15" s="68" customFormat="1" ht="67.5" x14ac:dyDescent="0.2">
      <c r="A147" s="22" t="s">
        <v>220</v>
      </c>
      <c r="B147" s="64" t="s">
        <v>224</v>
      </c>
      <c r="C147" s="91">
        <v>43951</v>
      </c>
      <c r="D147" s="22" t="s">
        <v>44</v>
      </c>
      <c r="E147" s="22" t="s">
        <v>218</v>
      </c>
      <c r="F147" s="22" t="s">
        <v>201</v>
      </c>
      <c r="G147" s="22" t="s">
        <v>47</v>
      </c>
      <c r="H147" s="92">
        <v>428000000</v>
      </c>
      <c r="I147" s="92">
        <v>428000000</v>
      </c>
      <c r="J147" s="22" t="s">
        <v>48</v>
      </c>
      <c r="K147" s="90" t="s">
        <v>225</v>
      </c>
      <c r="L147" s="67"/>
      <c r="M147" s="41"/>
      <c r="N147" s="41"/>
      <c r="O147" s="41"/>
    </row>
    <row r="148" spans="1:15" ht="56.25" x14ac:dyDescent="0.2">
      <c r="A148" s="22" t="s">
        <v>220</v>
      </c>
      <c r="B148" s="64" t="s">
        <v>226</v>
      </c>
      <c r="C148" s="20">
        <v>44012</v>
      </c>
      <c r="D148" s="59" t="s">
        <v>180</v>
      </c>
      <c r="E148" s="59" t="s">
        <v>192</v>
      </c>
      <c r="F148" s="59" t="s">
        <v>222</v>
      </c>
      <c r="G148" s="21" t="s">
        <v>47</v>
      </c>
      <c r="H148" s="61">
        <v>38000000</v>
      </c>
      <c r="I148" s="61">
        <v>38000000</v>
      </c>
      <c r="J148" s="21" t="s">
        <v>48</v>
      </c>
      <c r="K148" s="90" t="s">
        <v>657</v>
      </c>
    </row>
    <row r="149" spans="1:15" ht="56.25" x14ac:dyDescent="0.2">
      <c r="A149" s="22" t="s">
        <v>220</v>
      </c>
      <c r="B149" s="25" t="s">
        <v>227</v>
      </c>
      <c r="C149" s="20">
        <v>44012</v>
      </c>
      <c r="D149" s="40" t="s">
        <v>228</v>
      </c>
      <c r="E149" s="40" t="s">
        <v>192</v>
      </c>
      <c r="F149" s="59" t="s">
        <v>222</v>
      </c>
      <c r="G149" s="21" t="s">
        <v>47</v>
      </c>
      <c r="H149" s="93">
        <v>20000000</v>
      </c>
      <c r="I149" s="93">
        <v>20000000</v>
      </c>
      <c r="J149" s="40" t="s">
        <v>48</v>
      </c>
      <c r="K149" s="94" t="s">
        <v>658</v>
      </c>
    </row>
    <row r="150" spans="1:15" ht="56.25" x14ac:dyDescent="0.2">
      <c r="A150" s="22" t="s">
        <v>220</v>
      </c>
      <c r="B150" s="95" t="s">
        <v>229</v>
      </c>
      <c r="C150" s="20">
        <v>44012</v>
      </c>
      <c r="D150" s="40" t="s">
        <v>228</v>
      </c>
      <c r="E150" s="40" t="s">
        <v>192</v>
      </c>
      <c r="F150" s="59" t="s">
        <v>222</v>
      </c>
      <c r="G150" s="21" t="s">
        <v>47</v>
      </c>
      <c r="H150" s="96">
        <v>7100000</v>
      </c>
      <c r="I150" s="96">
        <v>7100000</v>
      </c>
      <c r="J150" s="40" t="s">
        <v>48</v>
      </c>
      <c r="K150" s="94" t="s">
        <v>659</v>
      </c>
    </row>
    <row r="151" spans="1:15" ht="56.25" x14ac:dyDescent="0.2">
      <c r="A151" s="22" t="s">
        <v>220</v>
      </c>
      <c r="B151" s="95" t="s">
        <v>230</v>
      </c>
      <c r="C151" s="20">
        <v>44012</v>
      </c>
      <c r="D151" s="40" t="s">
        <v>228</v>
      </c>
      <c r="E151" s="40" t="s">
        <v>192</v>
      </c>
      <c r="F151" s="59" t="s">
        <v>222</v>
      </c>
      <c r="G151" s="21" t="s">
        <v>47</v>
      </c>
      <c r="H151" s="96">
        <v>6300000</v>
      </c>
      <c r="I151" s="96">
        <v>6300000</v>
      </c>
      <c r="J151" s="40" t="s">
        <v>48</v>
      </c>
      <c r="K151" s="94" t="s">
        <v>223</v>
      </c>
    </row>
    <row r="152" spans="1:15" ht="15" x14ac:dyDescent="0.25">
      <c r="A152" s="302" t="s">
        <v>183</v>
      </c>
      <c r="B152" s="302"/>
      <c r="C152" s="302"/>
      <c r="D152" s="302"/>
      <c r="E152" s="302"/>
      <c r="F152" s="302"/>
      <c r="G152" s="302"/>
      <c r="H152" s="44">
        <f>SUM(H146:H151)</f>
        <v>521030000</v>
      </c>
      <c r="I152" s="44">
        <f>SUM(I146:I151)</f>
        <v>521030000</v>
      </c>
      <c r="J152" s="54"/>
      <c r="K152" s="54"/>
    </row>
    <row r="153" spans="1:15" ht="15" x14ac:dyDescent="0.25">
      <c r="A153" s="310" t="s">
        <v>231</v>
      </c>
      <c r="B153" s="310"/>
      <c r="C153" s="310"/>
      <c r="D153" s="310"/>
      <c r="E153" s="310"/>
      <c r="F153" s="310"/>
      <c r="G153" s="310"/>
      <c r="H153" s="310"/>
      <c r="I153" s="310"/>
      <c r="J153" s="310"/>
      <c r="K153" s="311"/>
    </row>
    <row r="154" spans="1:15" ht="69" customHeight="1" x14ac:dyDescent="0.2">
      <c r="A154" s="97" t="s">
        <v>232</v>
      </c>
      <c r="B154" s="98" t="s">
        <v>233</v>
      </c>
      <c r="C154" s="50">
        <v>43862</v>
      </c>
      <c r="D154" s="51" t="s">
        <v>234</v>
      </c>
      <c r="E154" s="51" t="s">
        <v>192</v>
      </c>
      <c r="F154" s="51" t="s">
        <v>201</v>
      </c>
      <c r="G154" s="51" t="s">
        <v>47</v>
      </c>
      <c r="H154" s="56">
        <v>78132800</v>
      </c>
      <c r="I154" s="56">
        <v>78132800</v>
      </c>
      <c r="J154" s="51" t="s">
        <v>48</v>
      </c>
      <c r="K154" s="99" t="s">
        <v>235</v>
      </c>
    </row>
    <row r="155" spans="1:15" ht="67.5" x14ac:dyDescent="0.2">
      <c r="A155" s="100">
        <v>502017</v>
      </c>
      <c r="B155" s="98" t="s">
        <v>236</v>
      </c>
      <c r="C155" s="50">
        <v>43862</v>
      </c>
      <c r="D155" s="51" t="s">
        <v>237</v>
      </c>
      <c r="E155" s="51" t="s">
        <v>238</v>
      </c>
      <c r="F155" s="51" t="s">
        <v>201</v>
      </c>
      <c r="G155" s="51" t="s">
        <v>47</v>
      </c>
      <c r="H155" s="56">
        <v>15000000</v>
      </c>
      <c r="I155" s="56">
        <v>15000000</v>
      </c>
      <c r="J155" s="51" t="s">
        <v>48</v>
      </c>
      <c r="K155" s="99" t="s">
        <v>239</v>
      </c>
    </row>
    <row r="156" spans="1:15" ht="15" x14ac:dyDescent="0.25">
      <c r="A156" s="302" t="s">
        <v>183</v>
      </c>
      <c r="B156" s="302"/>
      <c r="C156" s="302"/>
      <c r="D156" s="302"/>
      <c r="E156" s="302"/>
      <c r="F156" s="302"/>
      <c r="G156" s="302"/>
      <c r="H156" s="44">
        <f>SUM(H154:H155)</f>
        <v>93132800</v>
      </c>
      <c r="I156" s="101">
        <f>SUM(I154:I155)</f>
        <v>93132800</v>
      </c>
      <c r="J156" s="54"/>
      <c r="K156" s="54"/>
    </row>
    <row r="157" spans="1:15" ht="15" x14ac:dyDescent="0.25">
      <c r="A157" s="310" t="s">
        <v>240</v>
      </c>
      <c r="B157" s="310"/>
      <c r="C157" s="310"/>
      <c r="D157" s="310"/>
      <c r="E157" s="310"/>
      <c r="F157" s="310"/>
      <c r="G157" s="310"/>
      <c r="H157" s="310"/>
      <c r="I157" s="310"/>
      <c r="J157" s="310"/>
      <c r="K157" s="311"/>
    </row>
    <row r="158" spans="1:15" ht="55.5" customHeight="1" x14ac:dyDescent="0.2">
      <c r="A158" s="102">
        <v>312600</v>
      </c>
      <c r="B158" s="53" t="s">
        <v>241</v>
      </c>
      <c r="C158" s="50">
        <v>43952</v>
      </c>
      <c r="D158" s="51" t="s">
        <v>242</v>
      </c>
      <c r="E158" s="51" t="s">
        <v>192</v>
      </c>
      <c r="F158" s="51" t="s">
        <v>222</v>
      </c>
      <c r="G158" s="51" t="s">
        <v>47</v>
      </c>
      <c r="H158" s="103">
        <v>25699430</v>
      </c>
      <c r="I158" s="103">
        <v>25699430</v>
      </c>
      <c r="J158" s="104" t="s">
        <v>48</v>
      </c>
      <c r="K158" s="105" t="s">
        <v>243</v>
      </c>
    </row>
    <row r="159" spans="1:15" ht="135" x14ac:dyDescent="0.2">
      <c r="A159" s="21" t="s">
        <v>244</v>
      </c>
      <c r="B159" s="53" t="s">
        <v>245</v>
      </c>
      <c r="C159" s="50">
        <v>43922</v>
      </c>
      <c r="D159" s="51" t="s">
        <v>234</v>
      </c>
      <c r="E159" s="51" t="s">
        <v>218</v>
      </c>
      <c r="F159" s="51" t="s">
        <v>201</v>
      </c>
      <c r="G159" s="51" t="s">
        <v>47</v>
      </c>
      <c r="H159" s="56">
        <v>411939866</v>
      </c>
      <c r="I159" s="56">
        <v>411939866</v>
      </c>
      <c r="J159" s="51" t="s">
        <v>48</v>
      </c>
      <c r="K159" s="99" t="s">
        <v>246</v>
      </c>
    </row>
    <row r="160" spans="1:15" ht="15" x14ac:dyDescent="0.25">
      <c r="A160" s="302" t="s">
        <v>183</v>
      </c>
      <c r="B160" s="302"/>
      <c r="C160" s="302"/>
      <c r="D160" s="302"/>
      <c r="E160" s="302"/>
      <c r="F160" s="302"/>
      <c r="G160" s="302"/>
      <c r="H160" s="44">
        <f>SUM(H158:H159)</f>
        <v>437639296</v>
      </c>
      <c r="I160" s="44">
        <f>SUM(I158:I159)</f>
        <v>437639296</v>
      </c>
      <c r="J160" s="54"/>
      <c r="K160" s="54"/>
    </row>
    <row r="161" spans="1:15" ht="21" customHeight="1" x14ac:dyDescent="0.25">
      <c r="A161" s="310" t="s">
        <v>247</v>
      </c>
      <c r="B161" s="310"/>
      <c r="C161" s="310"/>
      <c r="D161" s="310"/>
      <c r="E161" s="310"/>
      <c r="F161" s="310"/>
      <c r="G161" s="310"/>
      <c r="H161" s="310"/>
      <c r="I161" s="310"/>
      <c r="J161" s="310"/>
      <c r="K161" s="311"/>
    </row>
    <row r="162" spans="1:15" ht="54" customHeight="1" x14ac:dyDescent="0.2">
      <c r="A162" s="81" t="s">
        <v>248</v>
      </c>
      <c r="B162" s="82" t="s">
        <v>249</v>
      </c>
      <c r="C162" s="83">
        <v>43862</v>
      </c>
      <c r="D162" s="84" t="s">
        <v>250</v>
      </c>
      <c r="E162" s="60" t="s">
        <v>192</v>
      </c>
      <c r="F162" s="84" t="s">
        <v>251</v>
      </c>
      <c r="G162" s="106" t="s">
        <v>47</v>
      </c>
      <c r="H162" s="107">
        <v>30960000</v>
      </c>
      <c r="I162" s="108">
        <v>30960000</v>
      </c>
      <c r="J162" s="84" t="s">
        <v>48</v>
      </c>
      <c r="K162" s="53" t="s">
        <v>252</v>
      </c>
    </row>
    <row r="163" spans="1:15" ht="56.25" customHeight="1" x14ac:dyDescent="0.2">
      <c r="A163" s="109">
        <v>141110</v>
      </c>
      <c r="B163" s="82" t="s">
        <v>253</v>
      </c>
      <c r="C163" s="83">
        <v>43862</v>
      </c>
      <c r="D163" s="84" t="s">
        <v>250</v>
      </c>
      <c r="E163" s="60" t="s">
        <v>192</v>
      </c>
      <c r="F163" s="84" t="s">
        <v>251</v>
      </c>
      <c r="G163" s="106" t="s">
        <v>47</v>
      </c>
      <c r="H163" s="107">
        <v>10320000</v>
      </c>
      <c r="I163" s="108">
        <v>10320000</v>
      </c>
      <c r="J163" s="84" t="s">
        <v>48</v>
      </c>
      <c r="K163" s="82" t="s">
        <v>254</v>
      </c>
    </row>
    <row r="164" spans="1:15" ht="55.5" customHeight="1" x14ac:dyDescent="0.2">
      <c r="A164" s="81" t="s">
        <v>255</v>
      </c>
      <c r="B164" s="82" t="s">
        <v>256</v>
      </c>
      <c r="C164" s="83">
        <v>43862</v>
      </c>
      <c r="D164" s="84" t="s">
        <v>250</v>
      </c>
      <c r="E164" s="60" t="s">
        <v>192</v>
      </c>
      <c r="F164" s="84" t="s">
        <v>251</v>
      </c>
      <c r="G164" s="106" t="s">
        <v>47</v>
      </c>
      <c r="H164" s="110">
        <v>77087937</v>
      </c>
      <c r="I164" s="108">
        <v>77087937</v>
      </c>
      <c r="J164" s="84" t="s">
        <v>48</v>
      </c>
      <c r="K164" s="53" t="s">
        <v>257</v>
      </c>
    </row>
    <row r="165" spans="1:15" ht="68.25" customHeight="1" x14ac:dyDescent="0.2">
      <c r="A165" s="81" t="s">
        <v>255</v>
      </c>
      <c r="B165" s="82" t="s">
        <v>258</v>
      </c>
      <c r="C165" s="83">
        <v>43862</v>
      </c>
      <c r="D165" s="84" t="s">
        <v>250</v>
      </c>
      <c r="E165" s="60" t="s">
        <v>192</v>
      </c>
      <c r="F165" s="84" t="s">
        <v>251</v>
      </c>
      <c r="G165" s="106" t="s">
        <v>47</v>
      </c>
      <c r="H165" s="110">
        <v>46752062</v>
      </c>
      <c r="I165" s="108">
        <v>46752062</v>
      </c>
      <c r="J165" s="84" t="s">
        <v>48</v>
      </c>
      <c r="K165" s="53" t="s">
        <v>259</v>
      </c>
    </row>
    <row r="166" spans="1:15" ht="78.75" x14ac:dyDescent="0.2">
      <c r="A166" s="81" t="s">
        <v>255</v>
      </c>
      <c r="B166" s="82" t="s">
        <v>260</v>
      </c>
      <c r="C166" s="83">
        <v>43862</v>
      </c>
      <c r="D166" s="84" t="s">
        <v>250</v>
      </c>
      <c r="E166" s="60" t="s">
        <v>192</v>
      </c>
      <c r="F166" s="84" t="s">
        <v>251</v>
      </c>
      <c r="G166" s="106" t="s">
        <v>47</v>
      </c>
      <c r="H166" s="110">
        <v>319920000</v>
      </c>
      <c r="I166" s="108">
        <v>319920000</v>
      </c>
      <c r="J166" s="84" t="s">
        <v>48</v>
      </c>
      <c r="K166" s="53" t="s">
        <v>261</v>
      </c>
    </row>
    <row r="167" spans="1:15" ht="51" customHeight="1" x14ac:dyDescent="0.2">
      <c r="A167" s="81" t="s">
        <v>255</v>
      </c>
      <c r="B167" s="82" t="s">
        <v>262</v>
      </c>
      <c r="C167" s="83">
        <v>43862</v>
      </c>
      <c r="D167" s="84" t="s">
        <v>250</v>
      </c>
      <c r="E167" s="60" t="s">
        <v>192</v>
      </c>
      <c r="F167" s="84" t="s">
        <v>251</v>
      </c>
      <c r="G167" s="106" t="s">
        <v>47</v>
      </c>
      <c r="H167" s="110">
        <v>20000000</v>
      </c>
      <c r="I167" s="108">
        <v>20000000</v>
      </c>
      <c r="J167" s="84" t="s">
        <v>48</v>
      </c>
      <c r="K167" s="82" t="s">
        <v>263</v>
      </c>
    </row>
    <row r="168" spans="1:15" ht="60" customHeight="1" x14ac:dyDescent="0.2">
      <c r="A168" s="81" t="s">
        <v>264</v>
      </c>
      <c r="B168" s="82" t="s">
        <v>265</v>
      </c>
      <c r="C168" s="83">
        <v>43862</v>
      </c>
      <c r="D168" s="84" t="s">
        <v>250</v>
      </c>
      <c r="E168" s="60" t="s">
        <v>192</v>
      </c>
      <c r="F168" s="84" t="s">
        <v>251</v>
      </c>
      <c r="G168" s="106" t="s">
        <v>47</v>
      </c>
      <c r="H168" s="110">
        <v>47638239</v>
      </c>
      <c r="I168" s="108">
        <v>47638239</v>
      </c>
      <c r="J168" s="84" t="s">
        <v>48</v>
      </c>
      <c r="K168" s="53" t="s">
        <v>266</v>
      </c>
    </row>
    <row r="169" spans="1:15" ht="56.25" x14ac:dyDescent="0.2">
      <c r="A169" s="81" t="s">
        <v>267</v>
      </c>
      <c r="B169" s="82" t="s">
        <v>268</v>
      </c>
      <c r="C169" s="83">
        <v>43862</v>
      </c>
      <c r="D169" s="84" t="s">
        <v>250</v>
      </c>
      <c r="E169" s="60" t="s">
        <v>192</v>
      </c>
      <c r="F169" s="84" t="s">
        <v>251</v>
      </c>
      <c r="G169" s="106" t="s">
        <v>47</v>
      </c>
      <c r="H169" s="110">
        <v>20640000</v>
      </c>
      <c r="I169" s="108">
        <v>20640000</v>
      </c>
      <c r="J169" s="84" t="s">
        <v>48</v>
      </c>
      <c r="K169" s="53" t="s">
        <v>269</v>
      </c>
    </row>
    <row r="170" spans="1:15" ht="33.75" x14ac:dyDescent="0.2">
      <c r="A170" s="81" t="s">
        <v>264</v>
      </c>
      <c r="B170" s="82" t="s">
        <v>630</v>
      </c>
      <c r="C170" s="83">
        <v>43862</v>
      </c>
      <c r="D170" s="84" t="s">
        <v>250</v>
      </c>
      <c r="E170" s="60" t="s">
        <v>192</v>
      </c>
      <c r="F170" s="84" t="s">
        <v>251</v>
      </c>
      <c r="G170" s="106" t="s">
        <v>47</v>
      </c>
      <c r="H170" s="110">
        <v>5160000</v>
      </c>
      <c r="I170" s="110">
        <v>5160000</v>
      </c>
      <c r="J170" s="84" t="s">
        <v>48</v>
      </c>
      <c r="K170" s="53" t="s">
        <v>139</v>
      </c>
    </row>
    <row r="171" spans="1:15" ht="15" x14ac:dyDescent="0.25">
      <c r="A171" s="302" t="s">
        <v>183</v>
      </c>
      <c r="B171" s="302"/>
      <c r="C171" s="302"/>
      <c r="D171" s="302"/>
      <c r="E171" s="302"/>
      <c r="F171" s="302"/>
      <c r="G171" s="302"/>
      <c r="H171" s="44">
        <f>SUM(H162:H170)</f>
        <v>578478238</v>
      </c>
      <c r="I171" s="44">
        <f>SUM(I162:I170)</f>
        <v>578478238</v>
      </c>
      <c r="J171" s="54"/>
      <c r="K171" s="54"/>
    </row>
    <row r="172" spans="1:15" ht="15" x14ac:dyDescent="0.25">
      <c r="A172" s="310" t="s">
        <v>270</v>
      </c>
      <c r="B172" s="310"/>
      <c r="C172" s="310"/>
      <c r="D172" s="310"/>
      <c r="E172" s="310"/>
      <c r="F172" s="310"/>
      <c r="G172" s="310"/>
      <c r="H172" s="310"/>
      <c r="I172" s="310"/>
      <c r="J172" s="310"/>
      <c r="K172" s="310"/>
    </row>
    <row r="173" spans="1:15" s="87" customFormat="1" ht="73.5" customHeight="1" x14ac:dyDescent="0.2">
      <c r="A173" s="60" t="s">
        <v>271</v>
      </c>
      <c r="B173" s="82" t="s">
        <v>272</v>
      </c>
      <c r="C173" s="111">
        <v>43862</v>
      </c>
      <c r="D173" s="84" t="s">
        <v>273</v>
      </c>
      <c r="E173" s="84" t="s">
        <v>192</v>
      </c>
      <c r="F173" s="84" t="s">
        <v>201</v>
      </c>
      <c r="G173" s="84" t="s">
        <v>47</v>
      </c>
      <c r="H173" s="112">
        <v>20000000</v>
      </c>
      <c r="I173" s="112">
        <v>20000000</v>
      </c>
      <c r="J173" s="84" t="s">
        <v>48</v>
      </c>
      <c r="K173" s="113" t="s">
        <v>632</v>
      </c>
      <c r="L173" s="86"/>
      <c r="M173" s="86"/>
      <c r="N173" s="86"/>
      <c r="O173" s="86"/>
    </row>
    <row r="174" spans="1:15" s="87" customFormat="1" ht="59.25" customHeight="1" x14ac:dyDescent="0.2">
      <c r="A174" s="60" t="s">
        <v>271</v>
      </c>
      <c r="B174" s="82" t="s">
        <v>274</v>
      </c>
      <c r="C174" s="111">
        <v>43862</v>
      </c>
      <c r="D174" s="84" t="s">
        <v>273</v>
      </c>
      <c r="E174" s="84" t="s">
        <v>192</v>
      </c>
      <c r="F174" s="84" t="s">
        <v>201</v>
      </c>
      <c r="G174" s="84" t="s">
        <v>47</v>
      </c>
      <c r="H174" s="112">
        <v>20000000</v>
      </c>
      <c r="I174" s="112">
        <v>20000000</v>
      </c>
      <c r="J174" s="84" t="s">
        <v>48</v>
      </c>
      <c r="K174" s="113" t="s">
        <v>632</v>
      </c>
      <c r="L174" s="86"/>
      <c r="M174" s="86"/>
      <c r="N174" s="86"/>
      <c r="O174" s="86"/>
    </row>
    <row r="175" spans="1:15" ht="104.25" customHeight="1" x14ac:dyDescent="0.2">
      <c r="A175" s="60" t="s">
        <v>271</v>
      </c>
      <c r="B175" s="64" t="s">
        <v>275</v>
      </c>
      <c r="C175" s="114">
        <v>43862</v>
      </c>
      <c r="D175" s="59" t="s">
        <v>273</v>
      </c>
      <c r="E175" s="59" t="s">
        <v>218</v>
      </c>
      <c r="F175" s="59" t="s">
        <v>201</v>
      </c>
      <c r="G175" s="115" t="s">
        <v>47</v>
      </c>
      <c r="H175" s="61">
        <v>114000000</v>
      </c>
      <c r="I175" s="61">
        <v>114000000</v>
      </c>
      <c r="J175" s="51" t="s">
        <v>48</v>
      </c>
      <c r="K175" s="116" t="s">
        <v>276</v>
      </c>
    </row>
    <row r="176" spans="1:15" ht="15" x14ac:dyDescent="0.25">
      <c r="A176" s="302" t="s">
        <v>183</v>
      </c>
      <c r="B176" s="302"/>
      <c r="C176" s="302"/>
      <c r="D176" s="302"/>
      <c r="E176" s="302"/>
      <c r="F176" s="302"/>
      <c r="G176" s="302"/>
      <c r="H176" s="44">
        <f>SUM(H173:H175)</f>
        <v>154000000</v>
      </c>
      <c r="I176" s="88">
        <f>SUM(I173:I175)</f>
        <v>154000000</v>
      </c>
      <c r="J176" s="54"/>
      <c r="K176" s="54"/>
    </row>
    <row r="177" spans="1:15" ht="15" x14ac:dyDescent="0.25">
      <c r="A177" s="310" t="s">
        <v>277</v>
      </c>
      <c r="B177" s="310"/>
      <c r="C177" s="310"/>
      <c r="D177" s="310"/>
      <c r="E177" s="310"/>
      <c r="F177" s="310"/>
      <c r="G177" s="310"/>
      <c r="H177" s="310"/>
      <c r="I177" s="310"/>
      <c r="J177" s="310"/>
      <c r="K177" s="310"/>
    </row>
    <row r="178" spans="1:15" s="87" customFormat="1" ht="104.25" customHeight="1" x14ac:dyDescent="0.2">
      <c r="A178" s="117" t="s">
        <v>278</v>
      </c>
      <c r="B178" s="82" t="s">
        <v>279</v>
      </c>
      <c r="C178" s="83">
        <v>43891</v>
      </c>
      <c r="D178" s="84" t="s">
        <v>280</v>
      </c>
      <c r="E178" s="84" t="s">
        <v>218</v>
      </c>
      <c r="F178" s="84" t="s">
        <v>201</v>
      </c>
      <c r="G178" s="84" t="s">
        <v>47</v>
      </c>
      <c r="H178" s="118">
        <v>214000000</v>
      </c>
      <c r="I178" s="118">
        <v>214000000</v>
      </c>
      <c r="J178" s="84" t="s">
        <v>48</v>
      </c>
      <c r="K178" s="99" t="s">
        <v>281</v>
      </c>
      <c r="L178" s="86"/>
      <c r="M178" s="86"/>
      <c r="N178" s="86"/>
      <c r="O178" s="86"/>
    </row>
    <row r="179" spans="1:15" s="87" customFormat="1" ht="69" customHeight="1" x14ac:dyDescent="0.2">
      <c r="A179" s="60" t="s">
        <v>282</v>
      </c>
      <c r="B179" s="82" t="s">
        <v>283</v>
      </c>
      <c r="C179" s="83">
        <v>43891</v>
      </c>
      <c r="D179" s="84" t="s">
        <v>280</v>
      </c>
      <c r="E179" s="84" t="s">
        <v>218</v>
      </c>
      <c r="F179" s="84" t="s">
        <v>201</v>
      </c>
      <c r="G179" s="84" t="s">
        <v>47</v>
      </c>
      <c r="H179" s="118">
        <v>177548900</v>
      </c>
      <c r="I179" s="118">
        <v>177548900</v>
      </c>
      <c r="J179" s="84" t="s">
        <v>48</v>
      </c>
      <c r="K179" s="99" t="s">
        <v>281</v>
      </c>
      <c r="L179" s="86"/>
      <c r="M179" s="86"/>
      <c r="N179" s="86"/>
      <c r="O179" s="86"/>
    </row>
    <row r="180" spans="1:15" s="87" customFormat="1" ht="53.25" customHeight="1" x14ac:dyDescent="0.2">
      <c r="A180" s="84" t="s">
        <v>284</v>
      </c>
      <c r="B180" s="82" t="s">
        <v>285</v>
      </c>
      <c r="C180" s="83">
        <v>43983</v>
      </c>
      <c r="D180" s="84" t="s">
        <v>242</v>
      </c>
      <c r="E180" s="84" t="s">
        <v>192</v>
      </c>
      <c r="F180" s="84" t="s">
        <v>222</v>
      </c>
      <c r="G180" s="84" t="s">
        <v>47</v>
      </c>
      <c r="H180" s="119">
        <v>6317201</v>
      </c>
      <c r="I180" s="119">
        <v>6317201</v>
      </c>
      <c r="J180" s="84" t="s">
        <v>48</v>
      </c>
      <c r="K180" s="99" t="s">
        <v>286</v>
      </c>
      <c r="L180" s="86"/>
      <c r="M180" s="86"/>
      <c r="N180" s="86"/>
      <c r="O180" s="86"/>
    </row>
    <row r="181" spans="1:15" s="87" customFormat="1" ht="57" customHeight="1" x14ac:dyDescent="0.2">
      <c r="A181" s="84" t="s">
        <v>284</v>
      </c>
      <c r="B181" s="82" t="s">
        <v>287</v>
      </c>
      <c r="C181" s="83">
        <v>43983</v>
      </c>
      <c r="D181" s="84" t="s">
        <v>242</v>
      </c>
      <c r="E181" s="84" t="s">
        <v>192</v>
      </c>
      <c r="F181" s="84" t="s">
        <v>222</v>
      </c>
      <c r="G181" s="84" t="s">
        <v>47</v>
      </c>
      <c r="H181" s="118">
        <v>800000</v>
      </c>
      <c r="I181" s="118">
        <v>800000</v>
      </c>
      <c r="J181" s="84" t="s">
        <v>48</v>
      </c>
      <c r="K181" s="99" t="s">
        <v>288</v>
      </c>
      <c r="L181" s="86"/>
      <c r="M181" s="86"/>
      <c r="N181" s="86"/>
      <c r="O181" s="86"/>
    </row>
    <row r="182" spans="1:15" s="87" customFormat="1" ht="69" customHeight="1" x14ac:dyDescent="0.2">
      <c r="A182" s="120">
        <v>521417</v>
      </c>
      <c r="B182" s="121" t="s">
        <v>289</v>
      </c>
      <c r="C182" s="122">
        <v>43891</v>
      </c>
      <c r="D182" s="123" t="s">
        <v>242</v>
      </c>
      <c r="E182" s="123" t="s">
        <v>192</v>
      </c>
      <c r="F182" s="123" t="s">
        <v>198</v>
      </c>
      <c r="G182" s="123" t="s">
        <v>47</v>
      </c>
      <c r="H182" s="124">
        <v>44519394</v>
      </c>
      <c r="I182" s="124">
        <v>44519394</v>
      </c>
      <c r="J182" s="123" t="s">
        <v>48</v>
      </c>
      <c r="K182" s="121" t="s">
        <v>290</v>
      </c>
      <c r="L182" s="86"/>
      <c r="M182" s="86"/>
      <c r="N182" s="86"/>
      <c r="O182" s="86"/>
    </row>
    <row r="183" spans="1:15" s="87" customFormat="1" ht="60" customHeight="1" x14ac:dyDescent="0.2">
      <c r="A183" s="125" t="s">
        <v>291</v>
      </c>
      <c r="B183" s="82" t="s">
        <v>292</v>
      </c>
      <c r="C183" s="122">
        <v>43891</v>
      </c>
      <c r="D183" s="84" t="s">
        <v>293</v>
      </c>
      <c r="E183" s="84" t="s">
        <v>192</v>
      </c>
      <c r="F183" s="84" t="s">
        <v>222</v>
      </c>
      <c r="G183" s="84" t="s">
        <v>47</v>
      </c>
      <c r="H183" s="118">
        <v>10000000</v>
      </c>
      <c r="I183" s="118">
        <v>10000000</v>
      </c>
      <c r="J183" s="84" t="s">
        <v>48</v>
      </c>
      <c r="K183" s="99" t="s">
        <v>294</v>
      </c>
      <c r="L183" s="86"/>
      <c r="M183" s="86"/>
      <c r="N183" s="86"/>
      <c r="O183" s="86"/>
    </row>
    <row r="184" spans="1:15" s="87" customFormat="1" ht="83.25" customHeight="1" x14ac:dyDescent="0.2">
      <c r="A184" s="102">
        <v>14110</v>
      </c>
      <c r="B184" s="121" t="s">
        <v>295</v>
      </c>
      <c r="C184" s="122">
        <v>43891</v>
      </c>
      <c r="D184" s="123" t="s">
        <v>242</v>
      </c>
      <c r="E184" s="123" t="s">
        <v>192</v>
      </c>
      <c r="F184" s="84" t="s">
        <v>222</v>
      </c>
      <c r="G184" s="123" t="s">
        <v>47</v>
      </c>
      <c r="H184" s="126">
        <v>30960000</v>
      </c>
      <c r="I184" s="126">
        <v>30960000</v>
      </c>
      <c r="J184" s="123" t="s">
        <v>48</v>
      </c>
      <c r="K184" s="99" t="s">
        <v>296</v>
      </c>
      <c r="L184" s="86"/>
      <c r="M184" s="86"/>
      <c r="N184" s="86"/>
      <c r="O184" s="86"/>
    </row>
    <row r="185" spans="1:15" s="87" customFormat="1" ht="72" customHeight="1" x14ac:dyDescent="0.2">
      <c r="A185" s="60" t="s">
        <v>297</v>
      </c>
      <c r="B185" s="82" t="s">
        <v>298</v>
      </c>
      <c r="C185" s="122">
        <v>43891</v>
      </c>
      <c r="D185" s="84" t="s">
        <v>242</v>
      </c>
      <c r="E185" s="84" t="s">
        <v>192</v>
      </c>
      <c r="F185" s="84" t="s">
        <v>198</v>
      </c>
      <c r="G185" s="84" t="s">
        <v>47</v>
      </c>
      <c r="H185" s="118">
        <v>50000000</v>
      </c>
      <c r="I185" s="118">
        <v>50000000</v>
      </c>
      <c r="J185" s="84" t="s">
        <v>48</v>
      </c>
      <c r="K185" s="99" t="s">
        <v>299</v>
      </c>
      <c r="L185" s="86"/>
      <c r="M185" s="86"/>
      <c r="N185" s="86"/>
      <c r="O185" s="86"/>
    </row>
    <row r="186" spans="1:15" s="87" customFormat="1" ht="60" customHeight="1" x14ac:dyDescent="0.2">
      <c r="A186" s="84">
        <v>231522</v>
      </c>
      <c r="B186" s="82" t="s">
        <v>300</v>
      </c>
      <c r="C186" s="122">
        <v>43891</v>
      </c>
      <c r="D186" s="84" t="s">
        <v>242</v>
      </c>
      <c r="E186" s="84" t="s">
        <v>192</v>
      </c>
      <c r="F186" s="84" t="s">
        <v>222</v>
      </c>
      <c r="G186" s="84" t="s">
        <v>47</v>
      </c>
      <c r="H186" s="118">
        <v>20000000</v>
      </c>
      <c r="I186" s="118">
        <v>20000000</v>
      </c>
      <c r="J186" s="84" t="s">
        <v>48</v>
      </c>
      <c r="K186" s="99" t="s">
        <v>301</v>
      </c>
      <c r="L186" s="86"/>
      <c r="M186" s="86"/>
      <c r="N186" s="86"/>
      <c r="O186" s="86"/>
    </row>
    <row r="187" spans="1:15" s="68" customFormat="1" ht="60" customHeight="1" x14ac:dyDescent="0.2">
      <c r="A187" s="59" t="s">
        <v>302</v>
      </c>
      <c r="B187" s="64" t="s">
        <v>303</v>
      </c>
      <c r="C187" s="65">
        <v>43891</v>
      </c>
      <c r="D187" s="59" t="s">
        <v>242</v>
      </c>
      <c r="E187" s="59" t="s">
        <v>192</v>
      </c>
      <c r="F187" s="59" t="s">
        <v>222</v>
      </c>
      <c r="G187" s="59" t="s">
        <v>47</v>
      </c>
      <c r="H187" s="272">
        <v>10000000</v>
      </c>
      <c r="I187" s="272">
        <v>10000000</v>
      </c>
      <c r="J187" s="59" t="s">
        <v>48</v>
      </c>
      <c r="K187" s="64" t="s">
        <v>304</v>
      </c>
      <c r="L187" s="41"/>
      <c r="M187" s="41"/>
      <c r="N187" s="41"/>
      <c r="O187" s="41"/>
    </row>
    <row r="188" spans="1:15" ht="81" customHeight="1" x14ac:dyDescent="0.2">
      <c r="A188" s="81" t="s">
        <v>248</v>
      </c>
      <c r="B188" s="53" t="s">
        <v>305</v>
      </c>
      <c r="C188" s="50">
        <v>43891</v>
      </c>
      <c r="D188" s="51" t="s">
        <v>242</v>
      </c>
      <c r="E188" s="59" t="s">
        <v>192</v>
      </c>
      <c r="F188" s="51" t="s">
        <v>222</v>
      </c>
      <c r="G188" s="51" t="s">
        <v>47</v>
      </c>
      <c r="H188" s="128">
        <v>8391880</v>
      </c>
      <c r="I188" s="128">
        <v>8391880</v>
      </c>
      <c r="J188" s="51" t="s">
        <v>48</v>
      </c>
      <c r="K188" s="90" t="s">
        <v>306</v>
      </c>
    </row>
    <row r="189" spans="1:15" ht="56.25" x14ac:dyDescent="0.2">
      <c r="A189" s="81" t="s">
        <v>248</v>
      </c>
      <c r="B189" s="53" t="s">
        <v>305</v>
      </c>
      <c r="C189" s="50">
        <v>43891</v>
      </c>
      <c r="D189" s="51" t="s">
        <v>242</v>
      </c>
      <c r="E189" s="59" t="s">
        <v>192</v>
      </c>
      <c r="F189" s="51" t="s">
        <v>222</v>
      </c>
      <c r="G189" s="51" t="s">
        <v>47</v>
      </c>
      <c r="H189" s="128">
        <v>41364654</v>
      </c>
      <c r="I189" s="128">
        <v>41364654</v>
      </c>
      <c r="J189" s="51" t="s">
        <v>48</v>
      </c>
      <c r="K189" s="90" t="s">
        <v>306</v>
      </c>
    </row>
    <row r="190" spans="1:15" ht="56.25" x14ac:dyDescent="0.2">
      <c r="A190" s="81" t="s">
        <v>248</v>
      </c>
      <c r="B190" s="53" t="s">
        <v>307</v>
      </c>
      <c r="C190" s="50">
        <v>43891</v>
      </c>
      <c r="D190" s="51" t="s">
        <v>242</v>
      </c>
      <c r="E190" s="59" t="s">
        <v>192</v>
      </c>
      <c r="F190" s="51" t="s">
        <v>222</v>
      </c>
      <c r="G190" s="51" t="s">
        <v>47</v>
      </c>
      <c r="H190" s="128">
        <v>3176000</v>
      </c>
      <c r="I190" s="128">
        <v>3176000</v>
      </c>
      <c r="J190" s="51" t="s">
        <v>48</v>
      </c>
      <c r="K190" s="90" t="s">
        <v>306</v>
      </c>
    </row>
    <row r="191" spans="1:15" ht="60" customHeight="1" x14ac:dyDescent="0.2">
      <c r="A191" s="81" t="s">
        <v>248</v>
      </c>
      <c r="B191" s="53" t="s">
        <v>308</v>
      </c>
      <c r="C191" s="50">
        <v>43891</v>
      </c>
      <c r="D191" s="51" t="s">
        <v>242</v>
      </c>
      <c r="E191" s="59" t="s">
        <v>192</v>
      </c>
      <c r="F191" s="51" t="s">
        <v>222</v>
      </c>
      <c r="G191" s="51" t="s">
        <v>47</v>
      </c>
      <c r="H191" s="127">
        <v>15906829</v>
      </c>
      <c r="I191" s="127">
        <v>15906829</v>
      </c>
      <c r="J191" s="51" t="s">
        <v>48</v>
      </c>
      <c r="K191" s="90" t="s">
        <v>306</v>
      </c>
    </row>
    <row r="192" spans="1:15" ht="75" customHeight="1" x14ac:dyDescent="0.2">
      <c r="A192" s="81" t="s">
        <v>248</v>
      </c>
      <c r="B192" s="53" t="s">
        <v>309</v>
      </c>
      <c r="C192" s="50">
        <v>43891</v>
      </c>
      <c r="D192" s="51" t="s">
        <v>242</v>
      </c>
      <c r="E192" s="59" t="s">
        <v>192</v>
      </c>
      <c r="F192" s="51" t="s">
        <v>222</v>
      </c>
      <c r="G192" s="51" t="s">
        <v>47</v>
      </c>
      <c r="H192" s="127">
        <v>2400000</v>
      </c>
      <c r="I192" s="127">
        <v>2400000</v>
      </c>
      <c r="J192" s="51" t="s">
        <v>48</v>
      </c>
      <c r="K192" s="90" t="s">
        <v>306</v>
      </c>
    </row>
    <row r="193" spans="1:15" ht="90" customHeight="1" x14ac:dyDescent="0.2">
      <c r="A193" s="81" t="s">
        <v>255</v>
      </c>
      <c r="B193" s="53" t="s">
        <v>310</v>
      </c>
      <c r="C193" s="50">
        <v>43891</v>
      </c>
      <c r="D193" s="51" t="s">
        <v>242</v>
      </c>
      <c r="E193" s="59" t="s">
        <v>192</v>
      </c>
      <c r="F193" s="51" t="s">
        <v>222</v>
      </c>
      <c r="G193" s="51" t="s">
        <v>47</v>
      </c>
      <c r="H193" s="129">
        <v>24864492</v>
      </c>
      <c r="I193" s="129">
        <v>24864492</v>
      </c>
      <c r="J193" s="51" t="s">
        <v>48</v>
      </c>
      <c r="K193" s="105" t="s">
        <v>311</v>
      </c>
    </row>
    <row r="194" spans="1:15" ht="68.25" customHeight="1" x14ac:dyDescent="0.2">
      <c r="A194" s="51" t="s">
        <v>312</v>
      </c>
      <c r="B194" s="130" t="s">
        <v>313</v>
      </c>
      <c r="C194" s="50">
        <v>43891</v>
      </c>
      <c r="D194" s="51" t="s">
        <v>293</v>
      </c>
      <c r="E194" s="59" t="s">
        <v>192</v>
      </c>
      <c r="F194" s="51" t="s">
        <v>222</v>
      </c>
      <c r="G194" s="51" t="s">
        <v>47</v>
      </c>
      <c r="H194" s="131">
        <v>10000000</v>
      </c>
      <c r="I194" s="131">
        <v>10000000</v>
      </c>
      <c r="J194" s="51" t="s">
        <v>48</v>
      </c>
      <c r="K194" s="132" t="s">
        <v>314</v>
      </c>
    </row>
    <row r="195" spans="1:15" s="68" customFormat="1" ht="61.5" customHeight="1" x14ac:dyDescent="0.2">
      <c r="A195" s="133" t="s">
        <v>315</v>
      </c>
      <c r="B195" s="64" t="s">
        <v>316</v>
      </c>
      <c r="C195" s="50">
        <v>43891</v>
      </c>
      <c r="D195" s="51" t="s">
        <v>293</v>
      </c>
      <c r="E195" s="59" t="s">
        <v>192</v>
      </c>
      <c r="F195" s="51" t="s">
        <v>222</v>
      </c>
      <c r="G195" s="51" t="s">
        <v>47</v>
      </c>
      <c r="H195" s="134">
        <v>15000000</v>
      </c>
      <c r="I195" s="134">
        <v>15000000</v>
      </c>
      <c r="J195" s="51" t="s">
        <v>48</v>
      </c>
      <c r="K195" s="30" t="s">
        <v>317</v>
      </c>
      <c r="L195" s="41"/>
      <c r="M195" s="41"/>
      <c r="N195" s="41"/>
      <c r="O195" s="41"/>
    </row>
    <row r="196" spans="1:15" s="68" customFormat="1" ht="61.5" customHeight="1" x14ac:dyDescent="0.2">
      <c r="A196" s="133" t="s">
        <v>315</v>
      </c>
      <c r="B196" s="130" t="s">
        <v>318</v>
      </c>
      <c r="C196" s="50">
        <v>43891</v>
      </c>
      <c r="D196" s="51" t="s">
        <v>293</v>
      </c>
      <c r="E196" s="59" t="s">
        <v>192</v>
      </c>
      <c r="F196" s="51" t="s">
        <v>222</v>
      </c>
      <c r="G196" s="51" t="s">
        <v>47</v>
      </c>
      <c r="H196" s="135">
        <v>35000000</v>
      </c>
      <c r="I196" s="135">
        <v>35000000</v>
      </c>
      <c r="J196" s="51" t="s">
        <v>48</v>
      </c>
      <c r="K196" s="30" t="s">
        <v>317</v>
      </c>
      <c r="L196" s="41"/>
      <c r="M196" s="41"/>
      <c r="N196" s="41"/>
      <c r="O196" s="41"/>
    </row>
    <row r="197" spans="1:15" s="68" customFormat="1" ht="61.5" customHeight="1" x14ac:dyDescent="0.2">
      <c r="A197" s="133" t="s">
        <v>319</v>
      </c>
      <c r="B197" s="130" t="s">
        <v>320</v>
      </c>
      <c r="C197" s="65">
        <v>43891</v>
      </c>
      <c r="D197" s="59" t="s">
        <v>293</v>
      </c>
      <c r="E197" s="59" t="s">
        <v>192</v>
      </c>
      <c r="F197" s="59" t="s">
        <v>222</v>
      </c>
      <c r="G197" s="59" t="s">
        <v>47</v>
      </c>
      <c r="H197" s="131">
        <v>50000000</v>
      </c>
      <c r="I197" s="131">
        <v>50000000</v>
      </c>
      <c r="J197" s="59" t="s">
        <v>48</v>
      </c>
      <c r="K197" s="90" t="s">
        <v>317</v>
      </c>
      <c r="L197" s="41"/>
      <c r="M197" s="41"/>
      <c r="N197" s="41"/>
      <c r="O197" s="41"/>
    </row>
    <row r="198" spans="1:15" ht="56.25" x14ac:dyDescent="0.2">
      <c r="A198" s="133" t="s">
        <v>319</v>
      </c>
      <c r="B198" s="130" t="s">
        <v>321</v>
      </c>
      <c r="C198" s="65">
        <v>43891</v>
      </c>
      <c r="D198" s="51" t="s">
        <v>293</v>
      </c>
      <c r="E198" s="59" t="s">
        <v>192</v>
      </c>
      <c r="F198" s="51" t="s">
        <v>322</v>
      </c>
      <c r="G198" s="51" t="s">
        <v>47</v>
      </c>
      <c r="H198" s="136">
        <v>80000000</v>
      </c>
      <c r="I198" s="136">
        <v>80000000</v>
      </c>
      <c r="J198" s="51" t="s">
        <v>48</v>
      </c>
      <c r="K198" s="132" t="s">
        <v>317</v>
      </c>
    </row>
    <row r="199" spans="1:15" ht="69.75" customHeight="1" x14ac:dyDescent="0.2">
      <c r="A199" s="137" t="s">
        <v>323</v>
      </c>
      <c r="B199" s="138" t="s">
        <v>324</v>
      </c>
      <c r="C199" s="65">
        <v>43891</v>
      </c>
      <c r="D199" s="139" t="s">
        <v>180</v>
      </c>
      <c r="E199" s="140" t="s">
        <v>192</v>
      </c>
      <c r="F199" s="139" t="s">
        <v>222</v>
      </c>
      <c r="G199" s="139" t="s">
        <v>47</v>
      </c>
      <c r="H199" s="141">
        <v>34312780</v>
      </c>
      <c r="I199" s="141">
        <v>34312780</v>
      </c>
      <c r="J199" s="51" t="s">
        <v>48</v>
      </c>
      <c r="K199" s="132" t="s">
        <v>325</v>
      </c>
    </row>
    <row r="200" spans="1:15" s="146" customFormat="1" ht="77.25" customHeight="1" x14ac:dyDescent="0.2">
      <c r="A200" s="142">
        <v>421827</v>
      </c>
      <c r="B200" s="143" t="s">
        <v>326</v>
      </c>
      <c r="C200" s="65">
        <v>43891</v>
      </c>
      <c r="D200" s="139" t="s">
        <v>180</v>
      </c>
      <c r="E200" s="140" t="s">
        <v>192</v>
      </c>
      <c r="F200" s="139" t="s">
        <v>222</v>
      </c>
      <c r="G200" s="139" t="s">
        <v>47</v>
      </c>
      <c r="H200" s="144">
        <v>4361900</v>
      </c>
      <c r="I200" s="144">
        <v>4361900</v>
      </c>
      <c r="J200" s="51" t="s">
        <v>48</v>
      </c>
      <c r="K200" s="132" t="s">
        <v>327</v>
      </c>
      <c r="L200" s="145"/>
      <c r="M200" s="145"/>
      <c r="N200" s="145"/>
      <c r="O200" s="145"/>
    </row>
    <row r="201" spans="1:15" s="146" customFormat="1" ht="78.75" customHeight="1" x14ac:dyDescent="0.2">
      <c r="A201" s="142">
        <v>421815</v>
      </c>
      <c r="B201" s="143" t="s">
        <v>328</v>
      </c>
      <c r="C201" s="65">
        <v>43891</v>
      </c>
      <c r="D201" s="139" t="s">
        <v>180</v>
      </c>
      <c r="E201" s="140" t="s">
        <v>192</v>
      </c>
      <c r="F201" s="139" t="s">
        <v>222</v>
      </c>
      <c r="G201" s="139" t="s">
        <v>47</v>
      </c>
      <c r="H201" s="147">
        <v>2358400</v>
      </c>
      <c r="I201" s="147">
        <v>2358400</v>
      </c>
      <c r="J201" s="51" t="s">
        <v>48</v>
      </c>
      <c r="K201" s="132" t="s">
        <v>327</v>
      </c>
      <c r="L201" s="145"/>
      <c r="M201" s="145"/>
      <c r="N201" s="145"/>
      <c r="O201" s="145"/>
    </row>
    <row r="202" spans="1:15" ht="15" x14ac:dyDescent="0.25">
      <c r="A202" s="324" t="s">
        <v>183</v>
      </c>
      <c r="B202" s="325"/>
      <c r="C202" s="325"/>
      <c r="D202" s="325"/>
      <c r="E202" s="325"/>
      <c r="F202" s="325"/>
      <c r="G202" s="326"/>
      <c r="H202" s="44">
        <f>SUM(H178:H201)</f>
        <v>891282430</v>
      </c>
      <c r="I202" s="44">
        <f>SUM(I178:I201)</f>
        <v>891282430</v>
      </c>
      <c r="J202" s="148"/>
      <c r="K202" s="148"/>
    </row>
    <row r="203" spans="1:15" ht="15" x14ac:dyDescent="0.25">
      <c r="A203" s="313" t="s">
        <v>329</v>
      </c>
      <c r="B203" s="317"/>
      <c r="C203" s="317"/>
      <c r="D203" s="317"/>
      <c r="E203" s="317"/>
      <c r="F203" s="317"/>
      <c r="G203" s="318"/>
      <c r="H203" s="149">
        <f>H144+H152+H156+H160+H171+H176+H202</f>
        <v>2835250812</v>
      </c>
      <c r="I203" s="149">
        <f>I144+I152+I156+I160+I171+I176+I202</f>
        <v>2835250812</v>
      </c>
      <c r="J203" s="54"/>
      <c r="K203" s="54"/>
    </row>
    <row r="204" spans="1:15" ht="15" x14ac:dyDescent="0.25">
      <c r="A204" s="313" t="s">
        <v>330</v>
      </c>
      <c r="B204" s="317"/>
      <c r="C204" s="317"/>
      <c r="D204" s="317"/>
      <c r="E204" s="317"/>
      <c r="F204" s="317"/>
      <c r="G204" s="318"/>
      <c r="H204" s="150">
        <f>H140+H203</f>
        <v>4689285373.993</v>
      </c>
      <c r="I204" s="150">
        <f>I140+I203</f>
        <v>4689285373.993</v>
      </c>
      <c r="J204" s="54"/>
      <c r="K204" s="54"/>
    </row>
    <row r="205" spans="1:15" ht="15" x14ac:dyDescent="0.25">
      <c r="A205" s="319" t="s">
        <v>331</v>
      </c>
      <c r="B205" s="320"/>
      <c r="C205" s="320"/>
      <c r="D205" s="320"/>
      <c r="E205" s="320"/>
      <c r="F205" s="320"/>
      <c r="G205" s="320"/>
      <c r="H205" s="320"/>
      <c r="I205" s="320"/>
      <c r="J205" s="320"/>
      <c r="K205" s="320"/>
    </row>
    <row r="206" spans="1:15" ht="15" x14ac:dyDescent="0.25">
      <c r="A206" s="321" t="s">
        <v>332</v>
      </c>
      <c r="B206" s="322"/>
      <c r="C206" s="322"/>
      <c r="D206" s="322"/>
      <c r="E206" s="322"/>
      <c r="F206" s="322"/>
      <c r="G206" s="322"/>
      <c r="H206" s="322"/>
      <c r="I206" s="322"/>
      <c r="J206" s="322"/>
      <c r="K206" s="322"/>
    </row>
    <row r="207" spans="1:15" ht="15" x14ac:dyDescent="0.25">
      <c r="A207" s="311" t="s">
        <v>333</v>
      </c>
      <c r="B207" s="323"/>
      <c r="C207" s="323"/>
      <c r="D207" s="323"/>
      <c r="E207" s="323"/>
      <c r="F207" s="323"/>
      <c r="G207" s="323"/>
      <c r="H207" s="323"/>
      <c r="I207" s="323"/>
      <c r="J207" s="323"/>
      <c r="K207" s="323"/>
    </row>
    <row r="208" spans="1:15" ht="101.25" customHeight="1" x14ac:dyDescent="0.2">
      <c r="A208" s="100">
        <v>731110</v>
      </c>
      <c r="B208" s="64" t="s">
        <v>334</v>
      </c>
      <c r="C208" s="91">
        <v>43982</v>
      </c>
      <c r="D208" s="51" t="s">
        <v>335</v>
      </c>
      <c r="E208" s="59" t="s">
        <v>192</v>
      </c>
      <c r="F208" s="51" t="s">
        <v>201</v>
      </c>
      <c r="G208" s="51" t="s">
        <v>47</v>
      </c>
      <c r="H208" s="151">
        <v>3500000</v>
      </c>
      <c r="I208" s="151">
        <v>3500000</v>
      </c>
      <c r="J208" s="152" t="s">
        <v>48</v>
      </c>
      <c r="K208" s="132" t="s">
        <v>336</v>
      </c>
    </row>
    <row r="209" spans="1:11" ht="58.5" customHeight="1" x14ac:dyDescent="0.2">
      <c r="A209" s="148"/>
      <c r="B209" s="153" t="s">
        <v>337</v>
      </c>
      <c r="C209" s="91">
        <v>43982</v>
      </c>
      <c r="D209" s="51" t="s">
        <v>335</v>
      </c>
      <c r="E209" s="59" t="s">
        <v>192</v>
      </c>
      <c r="F209" s="51" t="s">
        <v>201</v>
      </c>
      <c r="G209" s="51" t="s">
        <v>47</v>
      </c>
      <c r="H209" s="151">
        <v>920000</v>
      </c>
      <c r="I209" s="151">
        <v>920000</v>
      </c>
      <c r="J209" s="152" t="s">
        <v>48</v>
      </c>
      <c r="K209" s="132" t="s">
        <v>336</v>
      </c>
    </row>
    <row r="210" spans="1:11" ht="60.75" customHeight="1" x14ac:dyDescent="0.2">
      <c r="A210" s="137" t="s">
        <v>338</v>
      </c>
      <c r="B210" s="64" t="s">
        <v>339</v>
      </c>
      <c r="C210" s="91">
        <v>44012</v>
      </c>
      <c r="D210" s="51" t="s">
        <v>340</v>
      </c>
      <c r="E210" s="59" t="s">
        <v>192</v>
      </c>
      <c r="F210" s="51" t="s">
        <v>201</v>
      </c>
      <c r="G210" s="51" t="s">
        <v>47</v>
      </c>
      <c r="H210" s="151">
        <v>700000</v>
      </c>
      <c r="I210" s="151">
        <v>700000</v>
      </c>
      <c r="J210" s="152" t="s">
        <v>48</v>
      </c>
      <c r="K210" s="132" t="s">
        <v>336</v>
      </c>
    </row>
    <row r="211" spans="1:11" ht="67.5" x14ac:dyDescent="0.2">
      <c r="A211" s="137" t="s">
        <v>338</v>
      </c>
      <c r="B211" s="64" t="s">
        <v>341</v>
      </c>
      <c r="C211" s="91">
        <v>43861</v>
      </c>
      <c r="D211" s="51" t="s">
        <v>217</v>
      </c>
      <c r="E211" s="59" t="s">
        <v>192</v>
      </c>
      <c r="F211" s="51" t="s">
        <v>201</v>
      </c>
      <c r="G211" s="51" t="s">
        <v>47</v>
      </c>
      <c r="H211" s="151">
        <v>49062196</v>
      </c>
      <c r="I211" s="151">
        <v>49062196</v>
      </c>
      <c r="J211" s="152" t="s">
        <v>48</v>
      </c>
      <c r="K211" s="132" t="s">
        <v>336</v>
      </c>
    </row>
    <row r="212" spans="1:11" ht="146.25" x14ac:dyDescent="0.2">
      <c r="A212" s="137" t="s">
        <v>338</v>
      </c>
      <c r="B212" s="64" t="s">
        <v>342</v>
      </c>
      <c r="C212" s="91">
        <v>44043</v>
      </c>
      <c r="D212" s="51" t="s">
        <v>343</v>
      </c>
      <c r="E212" s="59" t="s">
        <v>192</v>
      </c>
      <c r="F212" s="51" t="s">
        <v>201</v>
      </c>
      <c r="G212" s="51" t="s">
        <v>47</v>
      </c>
      <c r="H212" s="151">
        <f>5044410+1008882</f>
        <v>6053292</v>
      </c>
      <c r="I212" s="151">
        <f>5044410+1008882</f>
        <v>6053292</v>
      </c>
      <c r="J212" s="152" t="s">
        <v>48</v>
      </c>
      <c r="K212" s="132" t="s">
        <v>336</v>
      </c>
    </row>
    <row r="213" spans="1:11" ht="76.5" customHeight="1" x14ac:dyDescent="0.2">
      <c r="A213" s="137" t="s">
        <v>338</v>
      </c>
      <c r="B213" s="64" t="s">
        <v>344</v>
      </c>
      <c r="C213" s="91">
        <v>43861</v>
      </c>
      <c r="D213" s="51" t="s">
        <v>217</v>
      </c>
      <c r="E213" s="59" t="s">
        <v>192</v>
      </c>
      <c r="F213" s="51" t="s">
        <v>201</v>
      </c>
      <c r="G213" s="51" t="s">
        <v>47</v>
      </c>
      <c r="H213" s="151">
        <f>47460000+4746000</f>
        <v>52206000</v>
      </c>
      <c r="I213" s="151">
        <f>47460000+4746000</f>
        <v>52206000</v>
      </c>
      <c r="J213" s="152" t="s">
        <v>48</v>
      </c>
      <c r="K213" s="132" t="s">
        <v>336</v>
      </c>
    </row>
    <row r="214" spans="1:11" ht="81.75" customHeight="1" x14ac:dyDescent="0.2">
      <c r="A214" s="137" t="s">
        <v>338</v>
      </c>
      <c r="B214" s="64" t="s">
        <v>345</v>
      </c>
      <c r="C214" s="91">
        <v>43861</v>
      </c>
      <c r="D214" s="51" t="s">
        <v>217</v>
      </c>
      <c r="E214" s="59" t="s">
        <v>192</v>
      </c>
      <c r="F214" s="51" t="s">
        <v>201</v>
      </c>
      <c r="G214" s="51" t="s">
        <v>47</v>
      </c>
      <c r="H214" s="151">
        <f>45988400+4598840</f>
        <v>50587240</v>
      </c>
      <c r="I214" s="151">
        <f>45988400+4598840</f>
        <v>50587240</v>
      </c>
      <c r="J214" s="152" t="s">
        <v>48</v>
      </c>
      <c r="K214" s="132" t="s">
        <v>336</v>
      </c>
    </row>
    <row r="215" spans="1:11" ht="101.25" x14ac:dyDescent="0.2">
      <c r="A215" s="137" t="s">
        <v>338</v>
      </c>
      <c r="B215" s="64" t="s">
        <v>346</v>
      </c>
      <c r="C215" s="91">
        <v>44043</v>
      </c>
      <c r="D215" s="51" t="s">
        <v>343</v>
      </c>
      <c r="E215" s="59" t="s">
        <v>192</v>
      </c>
      <c r="F215" s="51" t="s">
        <v>201</v>
      </c>
      <c r="G215" s="51" t="s">
        <v>47</v>
      </c>
      <c r="H215" s="151">
        <f>5801250+580125</f>
        <v>6381375</v>
      </c>
      <c r="I215" s="151">
        <f>5801250+580125</f>
        <v>6381375</v>
      </c>
      <c r="J215" s="152" t="s">
        <v>48</v>
      </c>
      <c r="K215" s="132" t="s">
        <v>336</v>
      </c>
    </row>
    <row r="216" spans="1:11" ht="67.5" x14ac:dyDescent="0.2">
      <c r="A216" s="137" t="s">
        <v>338</v>
      </c>
      <c r="B216" s="64" t="s">
        <v>347</v>
      </c>
      <c r="C216" s="91">
        <v>44012</v>
      </c>
      <c r="D216" s="51" t="s">
        <v>340</v>
      </c>
      <c r="E216" s="59" t="s">
        <v>192</v>
      </c>
      <c r="F216" s="51" t="s">
        <v>201</v>
      </c>
      <c r="G216" s="51" t="s">
        <v>47</v>
      </c>
      <c r="H216" s="151">
        <v>15537000</v>
      </c>
      <c r="I216" s="151">
        <v>15537000</v>
      </c>
      <c r="J216" s="152" t="s">
        <v>48</v>
      </c>
      <c r="K216" s="132" t="s">
        <v>336</v>
      </c>
    </row>
    <row r="217" spans="1:11" ht="78.75" x14ac:dyDescent="0.2">
      <c r="A217" s="137" t="s">
        <v>338</v>
      </c>
      <c r="B217" s="64" t="s">
        <v>348</v>
      </c>
      <c r="C217" s="91">
        <v>43982</v>
      </c>
      <c r="D217" s="51" t="s">
        <v>335</v>
      </c>
      <c r="E217" s="59" t="s">
        <v>192</v>
      </c>
      <c r="F217" s="51" t="s">
        <v>201</v>
      </c>
      <c r="G217" s="51" t="s">
        <v>47</v>
      </c>
      <c r="H217" s="151">
        <f>7937300+793730</f>
        <v>8731030</v>
      </c>
      <c r="I217" s="151">
        <f>7937300+793730</f>
        <v>8731030</v>
      </c>
      <c r="J217" s="152" t="s">
        <v>48</v>
      </c>
      <c r="K217" s="132" t="s">
        <v>336</v>
      </c>
    </row>
    <row r="218" spans="1:11" ht="101.25" x14ac:dyDescent="0.2">
      <c r="A218" s="137" t="s">
        <v>338</v>
      </c>
      <c r="B218" s="64" t="s">
        <v>349</v>
      </c>
      <c r="C218" s="91">
        <v>43982</v>
      </c>
      <c r="D218" s="51" t="s">
        <v>335</v>
      </c>
      <c r="E218" s="59" t="s">
        <v>192</v>
      </c>
      <c r="F218" s="51" t="s">
        <v>201</v>
      </c>
      <c r="G218" s="51" t="s">
        <v>47</v>
      </c>
      <c r="H218" s="151">
        <f>4110379+411038</f>
        <v>4521417</v>
      </c>
      <c r="I218" s="151">
        <f>4110379+411038</f>
        <v>4521417</v>
      </c>
      <c r="J218" s="152" t="s">
        <v>48</v>
      </c>
      <c r="K218" s="132" t="s">
        <v>336</v>
      </c>
    </row>
    <row r="219" spans="1:11" ht="56.25" x14ac:dyDescent="0.2">
      <c r="A219" s="137" t="s">
        <v>338</v>
      </c>
      <c r="B219" s="64" t="s">
        <v>350</v>
      </c>
      <c r="C219" s="91">
        <v>44043</v>
      </c>
      <c r="D219" s="51" t="s">
        <v>343</v>
      </c>
      <c r="E219" s="59" t="s">
        <v>192</v>
      </c>
      <c r="F219" s="51" t="s">
        <v>201</v>
      </c>
      <c r="G219" s="51" t="s">
        <v>47</v>
      </c>
      <c r="H219" s="151">
        <v>41391770</v>
      </c>
      <c r="I219" s="151">
        <v>41391770</v>
      </c>
      <c r="J219" s="152" t="s">
        <v>48</v>
      </c>
      <c r="K219" s="132" t="s">
        <v>336</v>
      </c>
    </row>
    <row r="220" spans="1:11" ht="56.25" x14ac:dyDescent="0.2">
      <c r="A220" s="137" t="s">
        <v>338</v>
      </c>
      <c r="B220" s="64" t="s">
        <v>351</v>
      </c>
      <c r="C220" s="91">
        <v>43861</v>
      </c>
      <c r="D220" s="51" t="s">
        <v>217</v>
      </c>
      <c r="E220" s="59" t="s">
        <v>192</v>
      </c>
      <c r="F220" s="51" t="s">
        <v>201</v>
      </c>
      <c r="G220" s="51" t="s">
        <v>47</v>
      </c>
      <c r="H220" s="151">
        <f>12900000+1290000</f>
        <v>14190000</v>
      </c>
      <c r="I220" s="151">
        <f>12900000+1290000</f>
        <v>14190000</v>
      </c>
      <c r="J220" s="152" t="s">
        <v>48</v>
      </c>
      <c r="K220" s="132" t="s">
        <v>336</v>
      </c>
    </row>
    <row r="221" spans="1:11" ht="78.75" x14ac:dyDescent="0.2">
      <c r="A221" s="137" t="s">
        <v>338</v>
      </c>
      <c r="B221" s="64" t="s">
        <v>352</v>
      </c>
      <c r="C221" s="91">
        <v>43844</v>
      </c>
      <c r="D221" s="51" t="s">
        <v>353</v>
      </c>
      <c r="E221" s="59" t="s">
        <v>192</v>
      </c>
      <c r="F221" s="51" t="s">
        <v>201</v>
      </c>
      <c r="G221" s="51" t="s">
        <v>47</v>
      </c>
      <c r="H221" s="151">
        <f>7813081+781308</f>
        <v>8594389</v>
      </c>
      <c r="I221" s="151">
        <f>7813081+781308</f>
        <v>8594389</v>
      </c>
      <c r="J221" s="152" t="s">
        <v>48</v>
      </c>
      <c r="K221" s="132" t="s">
        <v>336</v>
      </c>
    </row>
    <row r="222" spans="1:11" ht="101.25" x14ac:dyDescent="0.2">
      <c r="A222" s="137" t="s">
        <v>338</v>
      </c>
      <c r="B222" s="130" t="s">
        <v>354</v>
      </c>
      <c r="C222" s="91">
        <v>43921</v>
      </c>
      <c r="D222" s="51" t="s">
        <v>280</v>
      </c>
      <c r="E222" s="59" t="s">
        <v>192</v>
      </c>
      <c r="F222" s="51" t="s">
        <v>201</v>
      </c>
      <c r="G222" s="51" t="s">
        <v>47</v>
      </c>
      <c r="H222" s="154">
        <v>19000000</v>
      </c>
      <c r="I222" s="154">
        <v>19000000</v>
      </c>
      <c r="J222" s="152" t="s">
        <v>48</v>
      </c>
      <c r="K222" s="132" t="s">
        <v>336</v>
      </c>
    </row>
    <row r="223" spans="1:11" ht="56.25" x14ac:dyDescent="0.2">
      <c r="A223" s="137" t="s">
        <v>338</v>
      </c>
      <c r="B223" s="130" t="s">
        <v>355</v>
      </c>
      <c r="C223" s="91">
        <v>43921</v>
      </c>
      <c r="D223" s="51" t="s">
        <v>280</v>
      </c>
      <c r="E223" s="59" t="s">
        <v>192</v>
      </c>
      <c r="F223" s="51" t="s">
        <v>201</v>
      </c>
      <c r="G223" s="51" t="s">
        <v>47</v>
      </c>
      <c r="H223" s="154">
        <v>4284000</v>
      </c>
      <c r="I223" s="154">
        <v>4284000</v>
      </c>
      <c r="J223" s="152" t="s">
        <v>48</v>
      </c>
      <c r="K223" s="132" t="s">
        <v>336</v>
      </c>
    </row>
    <row r="224" spans="1:11" ht="56.25" x14ac:dyDescent="0.2">
      <c r="A224" s="137" t="s">
        <v>338</v>
      </c>
      <c r="B224" s="130" t="s">
        <v>356</v>
      </c>
      <c r="C224" s="91">
        <v>44074</v>
      </c>
      <c r="D224" s="51" t="s">
        <v>250</v>
      </c>
      <c r="E224" s="59" t="s">
        <v>192</v>
      </c>
      <c r="F224" s="51" t="s">
        <v>201</v>
      </c>
      <c r="G224" s="51" t="s">
        <v>47</v>
      </c>
      <c r="H224" s="154">
        <v>3692360</v>
      </c>
      <c r="I224" s="154">
        <v>3692360</v>
      </c>
      <c r="J224" s="152" t="s">
        <v>48</v>
      </c>
      <c r="K224" s="132" t="s">
        <v>336</v>
      </c>
    </row>
    <row r="225" spans="1:11" ht="56.25" x14ac:dyDescent="0.2">
      <c r="A225" s="137" t="s">
        <v>338</v>
      </c>
      <c r="B225" s="130" t="s">
        <v>357</v>
      </c>
      <c r="C225" s="91">
        <v>43844</v>
      </c>
      <c r="D225" s="51" t="s">
        <v>353</v>
      </c>
      <c r="E225" s="59" t="s">
        <v>192</v>
      </c>
      <c r="F225" s="51" t="s">
        <v>201</v>
      </c>
      <c r="G225" s="51" t="s">
        <v>47</v>
      </c>
      <c r="H225" s="154">
        <v>13000000</v>
      </c>
      <c r="I225" s="154">
        <v>13000000</v>
      </c>
      <c r="J225" s="152" t="s">
        <v>48</v>
      </c>
      <c r="K225" s="132" t="s">
        <v>336</v>
      </c>
    </row>
    <row r="226" spans="1:11" ht="56.25" x14ac:dyDescent="0.2">
      <c r="A226" s="137" t="s">
        <v>338</v>
      </c>
      <c r="B226" s="130" t="s">
        <v>358</v>
      </c>
      <c r="C226" s="91">
        <v>44012</v>
      </c>
      <c r="D226" s="51" t="s">
        <v>340</v>
      </c>
      <c r="E226" s="59" t="s">
        <v>192</v>
      </c>
      <c r="F226" s="51" t="s">
        <v>201</v>
      </c>
      <c r="G226" s="51" t="s">
        <v>47</v>
      </c>
      <c r="H226" s="154">
        <v>17136000</v>
      </c>
      <c r="I226" s="154">
        <v>17136000</v>
      </c>
      <c r="J226" s="152" t="s">
        <v>48</v>
      </c>
      <c r="K226" s="132" t="s">
        <v>336</v>
      </c>
    </row>
    <row r="227" spans="1:11" ht="56.25" x14ac:dyDescent="0.2">
      <c r="A227" s="137" t="s">
        <v>338</v>
      </c>
      <c r="B227" s="130" t="s">
        <v>359</v>
      </c>
      <c r="C227" s="91">
        <v>43861</v>
      </c>
      <c r="D227" s="51" t="s">
        <v>217</v>
      </c>
      <c r="E227" s="59" t="s">
        <v>192</v>
      </c>
      <c r="F227" s="51" t="s">
        <v>201</v>
      </c>
      <c r="G227" s="51" t="s">
        <v>47</v>
      </c>
      <c r="H227" s="154">
        <v>1000000</v>
      </c>
      <c r="I227" s="154">
        <v>1000000</v>
      </c>
      <c r="J227" s="152" t="s">
        <v>48</v>
      </c>
      <c r="K227" s="132" t="s">
        <v>336</v>
      </c>
    </row>
    <row r="228" spans="1:11" ht="157.5" x14ac:dyDescent="0.2">
      <c r="A228" s="137" t="s">
        <v>338</v>
      </c>
      <c r="B228" s="130" t="s">
        <v>360</v>
      </c>
      <c r="C228" s="91">
        <v>43849</v>
      </c>
      <c r="D228" s="51" t="s">
        <v>217</v>
      </c>
      <c r="E228" s="59" t="s">
        <v>192</v>
      </c>
      <c r="F228" s="51" t="s">
        <v>201</v>
      </c>
      <c r="G228" s="51" t="s">
        <v>47</v>
      </c>
      <c r="H228" s="154">
        <v>7140000</v>
      </c>
      <c r="I228" s="154">
        <v>7140000</v>
      </c>
      <c r="J228" s="152" t="s">
        <v>48</v>
      </c>
      <c r="K228" s="132" t="s">
        <v>336</v>
      </c>
    </row>
    <row r="229" spans="1:11" ht="56.25" x14ac:dyDescent="0.2">
      <c r="A229" s="137" t="s">
        <v>338</v>
      </c>
      <c r="B229" s="130" t="s">
        <v>361</v>
      </c>
      <c r="C229" s="91">
        <v>43982</v>
      </c>
      <c r="D229" s="51" t="s">
        <v>335</v>
      </c>
      <c r="E229" s="59" t="s">
        <v>192</v>
      </c>
      <c r="F229" s="51" t="s">
        <v>201</v>
      </c>
      <c r="G229" s="51" t="s">
        <v>47</v>
      </c>
      <c r="H229" s="154">
        <v>10000000</v>
      </c>
      <c r="I229" s="154">
        <v>10000000</v>
      </c>
      <c r="J229" s="152" t="s">
        <v>48</v>
      </c>
      <c r="K229" s="132" t="s">
        <v>336</v>
      </c>
    </row>
    <row r="230" spans="1:11" ht="56.25" x14ac:dyDescent="0.2">
      <c r="A230" s="137" t="s">
        <v>338</v>
      </c>
      <c r="B230" s="130" t="s">
        <v>362</v>
      </c>
      <c r="C230" s="91">
        <v>43982</v>
      </c>
      <c r="D230" s="51" t="s">
        <v>335</v>
      </c>
      <c r="E230" s="59" t="s">
        <v>192</v>
      </c>
      <c r="F230" s="51" t="s">
        <v>201</v>
      </c>
      <c r="G230" s="51" t="s">
        <v>47</v>
      </c>
      <c r="H230" s="151">
        <v>80000000</v>
      </c>
      <c r="I230" s="151">
        <v>80000000</v>
      </c>
      <c r="J230" s="152" t="s">
        <v>48</v>
      </c>
      <c r="K230" s="132" t="s">
        <v>336</v>
      </c>
    </row>
    <row r="231" spans="1:11" ht="56.25" x14ac:dyDescent="0.2">
      <c r="A231" s="137" t="s">
        <v>338</v>
      </c>
      <c r="B231" s="130" t="s">
        <v>363</v>
      </c>
      <c r="C231" s="50">
        <v>43921</v>
      </c>
      <c r="D231" s="51" t="s">
        <v>280</v>
      </c>
      <c r="E231" s="59" t="s">
        <v>192</v>
      </c>
      <c r="F231" s="51" t="s">
        <v>201</v>
      </c>
      <c r="G231" s="51" t="s">
        <v>47</v>
      </c>
      <c r="H231" s="151">
        <v>10000000</v>
      </c>
      <c r="I231" s="151">
        <v>10000000</v>
      </c>
      <c r="J231" s="152" t="s">
        <v>48</v>
      </c>
      <c r="K231" s="132" t="s">
        <v>336</v>
      </c>
    </row>
    <row r="232" spans="1:11" ht="56.25" x14ac:dyDescent="0.2">
      <c r="A232" s="137" t="s">
        <v>338</v>
      </c>
      <c r="B232" s="130" t="s">
        <v>321</v>
      </c>
      <c r="C232" s="50">
        <v>43921</v>
      </c>
      <c r="D232" s="51" t="s">
        <v>280</v>
      </c>
      <c r="E232" s="59" t="s">
        <v>192</v>
      </c>
      <c r="F232" s="51" t="s">
        <v>201</v>
      </c>
      <c r="G232" s="51" t="s">
        <v>47</v>
      </c>
      <c r="H232" s="151">
        <v>80000000</v>
      </c>
      <c r="I232" s="151">
        <v>80000000</v>
      </c>
      <c r="J232" s="152" t="s">
        <v>48</v>
      </c>
      <c r="K232" s="132" t="s">
        <v>336</v>
      </c>
    </row>
    <row r="233" spans="1:11" ht="56.25" x14ac:dyDescent="0.2">
      <c r="A233" s="137" t="s">
        <v>338</v>
      </c>
      <c r="B233" s="64" t="s">
        <v>364</v>
      </c>
      <c r="C233" s="50">
        <v>43921</v>
      </c>
      <c r="D233" s="51" t="s">
        <v>280</v>
      </c>
      <c r="E233" s="59" t="s">
        <v>192</v>
      </c>
      <c r="F233" s="51" t="s">
        <v>201</v>
      </c>
      <c r="G233" s="51" t="s">
        <v>47</v>
      </c>
      <c r="H233" s="151">
        <f>7813081+781308</f>
        <v>8594389</v>
      </c>
      <c r="I233" s="151">
        <f>7813081+781308</f>
        <v>8594389</v>
      </c>
      <c r="J233" s="152" t="s">
        <v>48</v>
      </c>
      <c r="K233" s="132" t="s">
        <v>336</v>
      </c>
    </row>
    <row r="234" spans="1:11" ht="56.25" x14ac:dyDescent="0.2">
      <c r="A234" s="137" t="s">
        <v>338</v>
      </c>
      <c r="B234" s="64" t="s">
        <v>365</v>
      </c>
      <c r="C234" s="50">
        <v>43921</v>
      </c>
      <c r="D234" s="51" t="s">
        <v>280</v>
      </c>
      <c r="E234" s="59" t="s">
        <v>192</v>
      </c>
      <c r="F234" s="51" t="s">
        <v>201</v>
      </c>
      <c r="G234" s="51" t="s">
        <v>47</v>
      </c>
      <c r="H234" s="155">
        <v>50000000</v>
      </c>
      <c r="I234" s="155">
        <v>50000000</v>
      </c>
      <c r="J234" s="152" t="s">
        <v>48</v>
      </c>
      <c r="K234" s="132" t="s">
        <v>336</v>
      </c>
    </row>
    <row r="235" spans="1:11" ht="56.25" x14ac:dyDescent="0.2">
      <c r="A235" s="137" t="s">
        <v>338</v>
      </c>
      <c r="B235" s="64" t="s">
        <v>366</v>
      </c>
      <c r="C235" s="50">
        <v>43921</v>
      </c>
      <c r="D235" s="51" t="s">
        <v>280</v>
      </c>
      <c r="E235" s="59" t="s">
        <v>192</v>
      </c>
      <c r="F235" s="51" t="s">
        <v>201</v>
      </c>
      <c r="G235" s="51" t="s">
        <v>47</v>
      </c>
      <c r="H235" s="155">
        <v>15000000</v>
      </c>
      <c r="I235" s="155">
        <v>15000000</v>
      </c>
      <c r="J235" s="152" t="s">
        <v>48</v>
      </c>
      <c r="K235" s="132" t="s">
        <v>336</v>
      </c>
    </row>
    <row r="236" spans="1:11" ht="56.25" x14ac:dyDescent="0.2">
      <c r="A236" s="137" t="s">
        <v>338</v>
      </c>
      <c r="B236" s="64" t="s">
        <v>367</v>
      </c>
      <c r="C236" s="50">
        <v>43921</v>
      </c>
      <c r="D236" s="51" t="s">
        <v>280</v>
      </c>
      <c r="E236" s="59" t="s">
        <v>192</v>
      </c>
      <c r="F236" s="51" t="s">
        <v>201</v>
      </c>
      <c r="G236" s="51" t="s">
        <v>47</v>
      </c>
      <c r="H236" s="155">
        <v>5000000</v>
      </c>
      <c r="I236" s="155">
        <v>5000000</v>
      </c>
      <c r="J236" s="152" t="s">
        <v>48</v>
      </c>
      <c r="K236" s="132" t="s">
        <v>336</v>
      </c>
    </row>
    <row r="237" spans="1:11" ht="67.5" x14ac:dyDescent="0.2">
      <c r="A237" s="137" t="s">
        <v>338</v>
      </c>
      <c r="B237" s="53" t="s">
        <v>368</v>
      </c>
      <c r="C237" s="50">
        <v>43862</v>
      </c>
      <c r="D237" s="51" t="s">
        <v>217</v>
      </c>
      <c r="E237" s="59" t="s">
        <v>192</v>
      </c>
      <c r="F237" s="21" t="s">
        <v>116</v>
      </c>
      <c r="G237" s="51" t="s">
        <v>47</v>
      </c>
      <c r="H237" s="156">
        <v>7341400</v>
      </c>
      <c r="I237" s="156">
        <v>7341400</v>
      </c>
      <c r="J237" s="152" t="s">
        <v>48</v>
      </c>
      <c r="K237" s="132" t="s">
        <v>336</v>
      </c>
    </row>
    <row r="238" spans="1:11" ht="56.25" x14ac:dyDescent="0.2">
      <c r="A238" s="137" t="s">
        <v>338</v>
      </c>
      <c r="B238" s="53" t="s">
        <v>369</v>
      </c>
      <c r="C238" s="50">
        <v>43862</v>
      </c>
      <c r="D238" s="51" t="s">
        <v>217</v>
      </c>
      <c r="E238" s="59" t="s">
        <v>192</v>
      </c>
      <c r="F238" s="21" t="s">
        <v>116</v>
      </c>
      <c r="G238" s="51" t="s">
        <v>47</v>
      </c>
      <c r="H238" s="156">
        <v>7341400</v>
      </c>
      <c r="I238" s="156">
        <v>7341400</v>
      </c>
      <c r="J238" s="152" t="s">
        <v>48</v>
      </c>
      <c r="K238" s="132" t="s">
        <v>336</v>
      </c>
    </row>
    <row r="239" spans="1:11" ht="101.25" x14ac:dyDescent="0.2">
      <c r="A239" s="137" t="s">
        <v>338</v>
      </c>
      <c r="B239" s="53" t="s">
        <v>370</v>
      </c>
      <c r="C239" s="50">
        <v>43862</v>
      </c>
      <c r="D239" s="51" t="s">
        <v>217</v>
      </c>
      <c r="E239" s="59" t="s">
        <v>192</v>
      </c>
      <c r="F239" s="21" t="s">
        <v>116</v>
      </c>
      <c r="G239" s="51" t="s">
        <v>47</v>
      </c>
      <c r="H239" s="156">
        <v>7341400</v>
      </c>
      <c r="I239" s="156">
        <v>7341400</v>
      </c>
      <c r="J239" s="152" t="s">
        <v>48</v>
      </c>
      <c r="K239" s="132" t="s">
        <v>336</v>
      </c>
    </row>
    <row r="240" spans="1:11" ht="56.25" x14ac:dyDescent="0.2">
      <c r="A240" s="137" t="s">
        <v>338</v>
      </c>
      <c r="B240" s="53" t="s">
        <v>371</v>
      </c>
      <c r="C240" s="50">
        <v>43862</v>
      </c>
      <c r="D240" s="51" t="s">
        <v>217</v>
      </c>
      <c r="E240" s="59" t="s">
        <v>192</v>
      </c>
      <c r="F240" s="21" t="s">
        <v>116</v>
      </c>
      <c r="G240" s="51" t="s">
        <v>47</v>
      </c>
      <c r="H240" s="156">
        <v>7081067</v>
      </c>
      <c r="I240" s="156">
        <v>7081067</v>
      </c>
      <c r="J240" s="152" t="s">
        <v>48</v>
      </c>
      <c r="K240" s="132" t="s">
        <v>336</v>
      </c>
    </row>
    <row r="241" spans="1:15" ht="101.25" x14ac:dyDescent="0.2">
      <c r="A241" s="137" t="s">
        <v>338</v>
      </c>
      <c r="B241" s="53" t="s">
        <v>372</v>
      </c>
      <c r="C241" s="50">
        <v>43862</v>
      </c>
      <c r="D241" s="51" t="s">
        <v>217</v>
      </c>
      <c r="E241" s="59" t="s">
        <v>192</v>
      </c>
      <c r="F241" s="21" t="s">
        <v>116</v>
      </c>
      <c r="G241" s="51" t="s">
        <v>47</v>
      </c>
      <c r="H241" s="156">
        <v>13670000</v>
      </c>
      <c r="I241" s="156">
        <v>13670000</v>
      </c>
      <c r="J241" s="152" t="s">
        <v>48</v>
      </c>
      <c r="K241" s="132" t="s">
        <v>336</v>
      </c>
    </row>
    <row r="242" spans="1:15" ht="67.5" x14ac:dyDescent="0.2">
      <c r="A242" s="137" t="s">
        <v>338</v>
      </c>
      <c r="B242" s="53" t="s">
        <v>373</v>
      </c>
      <c r="C242" s="50">
        <v>43862</v>
      </c>
      <c r="D242" s="51" t="s">
        <v>217</v>
      </c>
      <c r="E242" s="59" t="s">
        <v>192</v>
      </c>
      <c r="F242" s="21" t="s">
        <v>116</v>
      </c>
      <c r="G242" s="51" t="s">
        <v>47</v>
      </c>
      <c r="H242" s="156">
        <v>7341400</v>
      </c>
      <c r="I242" s="156">
        <v>7341400</v>
      </c>
      <c r="J242" s="152" t="s">
        <v>48</v>
      </c>
      <c r="K242" s="132" t="s">
        <v>336</v>
      </c>
    </row>
    <row r="243" spans="1:15" ht="75.75" customHeight="1" x14ac:dyDescent="0.2">
      <c r="A243" s="137" t="s">
        <v>338</v>
      </c>
      <c r="B243" s="53" t="s">
        <v>374</v>
      </c>
      <c r="C243" s="50">
        <v>43862</v>
      </c>
      <c r="D243" s="51" t="s">
        <v>217</v>
      </c>
      <c r="E243" s="59" t="s">
        <v>192</v>
      </c>
      <c r="F243" s="21" t="s">
        <v>116</v>
      </c>
      <c r="G243" s="51" t="s">
        <v>47</v>
      </c>
      <c r="H243" s="156">
        <v>9179100</v>
      </c>
      <c r="I243" s="156">
        <v>9179100</v>
      </c>
      <c r="J243" s="152" t="s">
        <v>48</v>
      </c>
      <c r="K243" s="132" t="s">
        <v>336</v>
      </c>
    </row>
    <row r="244" spans="1:15" ht="72" customHeight="1" x14ac:dyDescent="0.2">
      <c r="A244" s="137" t="s">
        <v>338</v>
      </c>
      <c r="B244" s="53" t="s">
        <v>375</v>
      </c>
      <c r="C244" s="50">
        <v>43862</v>
      </c>
      <c r="D244" s="51" t="s">
        <v>217</v>
      </c>
      <c r="E244" s="59" t="s">
        <v>192</v>
      </c>
      <c r="F244" s="21" t="s">
        <v>116</v>
      </c>
      <c r="G244" s="51" t="s">
        <v>47</v>
      </c>
      <c r="H244" s="156">
        <v>9114000</v>
      </c>
      <c r="I244" s="156">
        <v>9114000</v>
      </c>
      <c r="J244" s="152" t="s">
        <v>48</v>
      </c>
      <c r="K244" s="132" t="s">
        <v>336</v>
      </c>
    </row>
    <row r="245" spans="1:15" ht="15" x14ac:dyDescent="0.25">
      <c r="A245" s="324" t="s">
        <v>183</v>
      </c>
      <c r="B245" s="325"/>
      <c r="C245" s="325"/>
      <c r="D245" s="325"/>
      <c r="E245" s="325"/>
      <c r="F245" s="325"/>
      <c r="G245" s="326"/>
      <c r="H245" s="157">
        <f>SUM(H208:H244)</f>
        <v>654632225</v>
      </c>
      <c r="I245" s="101">
        <f>SUM(I208:I244)</f>
        <v>654632225</v>
      </c>
      <c r="J245" s="158"/>
      <c r="K245" s="159"/>
    </row>
    <row r="246" spans="1:15" ht="15" x14ac:dyDescent="0.25">
      <c r="A246" s="311" t="s">
        <v>376</v>
      </c>
      <c r="B246" s="323"/>
      <c r="C246" s="323"/>
      <c r="D246" s="323"/>
      <c r="E246" s="323"/>
      <c r="F246" s="323"/>
      <c r="G246" s="323"/>
      <c r="H246" s="323"/>
      <c r="I246" s="323"/>
      <c r="J246" s="323"/>
      <c r="K246" s="323"/>
    </row>
    <row r="247" spans="1:15" ht="69.75" customHeight="1" x14ac:dyDescent="0.2">
      <c r="A247" s="160" t="s">
        <v>377</v>
      </c>
      <c r="B247" s="64" t="s">
        <v>625</v>
      </c>
      <c r="C247" s="20">
        <v>43876</v>
      </c>
      <c r="D247" s="59" t="s">
        <v>378</v>
      </c>
      <c r="E247" s="59" t="s">
        <v>218</v>
      </c>
      <c r="F247" s="59" t="s">
        <v>379</v>
      </c>
      <c r="G247" s="59" t="s">
        <v>47</v>
      </c>
      <c r="H247" s="61">
        <v>194302551</v>
      </c>
      <c r="I247" s="61">
        <v>194302551</v>
      </c>
      <c r="J247" s="59" t="s">
        <v>48</v>
      </c>
      <c r="K247" s="105" t="s">
        <v>380</v>
      </c>
    </row>
    <row r="248" spans="1:15" ht="56.25" x14ac:dyDescent="0.2">
      <c r="A248" s="160" t="s">
        <v>377</v>
      </c>
      <c r="B248" s="64" t="s">
        <v>381</v>
      </c>
      <c r="C248" s="65">
        <v>43983</v>
      </c>
      <c r="D248" s="59" t="s">
        <v>382</v>
      </c>
      <c r="E248" s="59" t="s">
        <v>218</v>
      </c>
      <c r="F248" s="59" t="s">
        <v>379</v>
      </c>
      <c r="G248" s="59" t="s">
        <v>47</v>
      </c>
      <c r="H248" s="61">
        <v>1771663181</v>
      </c>
      <c r="I248" s="61">
        <v>1771663181</v>
      </c>
      <c r="J248" s="59" t="s">
        <v>383</v>
      </c>
      <c r="K248" s="105" t="s">
        <v>380</v>
      </c>
      <c r="M248" s="274"/>
    </row>
    <row r="249" spans="1:15" ht="78.75" x14ac:dyDescent="0.2">
      <c r="A249" s="161">
        <v>811015</v>
      </c>
      <c r="B249" s="64" t="s">
        <v>384</v>
      </c>
      <c r="C249" s="65">
        <v>43983</v>
      </c>
      <c r="D249" s="59" t="s">
        <v>382</v>
      </c>
      <c r="E249" s="59" t="s">
        <v>218</v>
      </c>
      <c r="F249" s="59" t="s">
        <v>385</v>
      </c>
      <c r="G249" s="59" t="s">
        <v>47</v>
      </c>
      <c r="H249" s="61">
        <v>141213046</v>
      </c>
      <c r="I249" s="61">
        <v>141213046</v>
      </c>
      <c r="J249" s="59" t="s">
        <v>383</v>
      </c>
      <c r="K249" s="105" t="s">
        <v>386</v>
      </c>
      <c r="L249" s="273"/>
      <c r="M249" s="274"/>
    </row>
    <row r="250" spans="1:15" ht="69" customHeight="1" x14ac:dyDescent="0.2">
      <c r="A250" s="161">
        <v>721015</v>
      </c>
      <c r="B250" s="64" t="s">
        <v>387</v>
      </c>
      <c r="C250" s="20">
        <v>43905</v>
      </c>
      <c r="D250" s="59" t="s">
        <v>388</v>
      </c>
      <c r="E250" s="59" t="s">
        <v>389</v>
      </c>
      <c r="F250" s="59" t="s">
        <v>385</v>
      </c>
      <c r="G250" s="59" t="s">
        <v>47</v>
      </c>
      <c r="H250" s="162">
        <v>25000000</v>
      </c>
      <c r="I250" s="162">
        <v>25000000</v>
      </c>
      <c r="J250" s="59" t="s">
        <v>48</v>
      </c>
      <c r="K250" s="105" t="s">
        <v>386</v>
      </c>
    </row>
    <row r="251" spans="1:15" ht="56.25" x14ac:dyDescent="0.2">
      <c r="A251" s="161">
        <v>721021</v>
      </c>
      <c r="B251" s="53" t="s">
        <v>628</v>
      </c>
      <c r="C251" s="20">
        <v>43905</v>
      </c>
      <c r="D251" s="59" t="s">
        <v>388</v>
      </c>
      <c r="E251" s="59" t="s">
        <v>389</v>
      </c>
      <c r="F251" s="59" t="s">
        <v>201</v>
      </c>
      <c r="G251" s="59" t="s">
        <v>47</v>
      </c>
      <c r="H251" s="61">
        <v>36000000</v>
      </c>
      <c r="I251" s="61">
        <v>36000000</v>
      </c>
      <c r="J251" s="59" t="s">
        <v>48</v>
      </c>
      <c r="K251" s="105" t="s">
        <v>386</v>
      </c>
    </row>
    <row r="252" spans="1:15" ht="78.75" x14ac:dyDescent="0.2">
      <c r="A252" s="161">
        <v>721015</v>
      </c>
      <c r="B252" s="53" t="s">
        <v>390</v>
      </c>
      <c r="C252" s="20">
        <v>43905</v>
      </c>
      <c r="D252" s="59" t="s">
        <v>388</v>
      </c>
      <c r="E252" s="59" t="s">
        <v>389</v>
      </c>
      <c r="F252" s="59" t="s">
        <v>201</v>
      </c>
      <c r="G252" s="59" t="s">
        <v>47</v>
      </c>
      <c r="H252" s="61">
        <v>41000000</v>
      </c>
      <c r="I252" s="61">
        <v>41000000</v>
      </c>
      <c r="J252" s="59" t="s">
        <v>48</v>
      </c>
      <c r="K252" s="105" t="s">
        <v>386</v>
      </c>
    </row>
    <row r="253" spans="1:15" s="68" customFormat="1" ht="73.5" customHeight="1" x14ac:dyDescent="0.2">
      <c r="A253" s="161">
        <v>721015</v>
      </c>
      <c r="B253" s="271" t="s">
        <v>629</v>
      </c>
      <c r="C253" s="91">
        <v>43905</v>
      </c>
      <c r="D253" s="59" t="s">
        <v>388</v>
      </c>
      <c r="E253" s="59" t="s">
        <v>389</v>
      </c>
      <c r="F253" s="59" t="s">
        <v>201</v>
      </c>
      <c r="G253" s="59" t="s">
        <v>47</v>
      </c>
      <c r="H253" s="61">
        <v>69000000</v>
      </c>
      <c r="I253" s="61">
        <v>69000000</v>
      </c>
      <c r="J253" s="59" t="s">
        <v>48</v>
      </c>
      <c r="K253" s="105" t="s">
        <v>386</v>
      </c>
      <c r="L253" s="41"/>
      <c r="M253" s="41"/>
      <c r="N253" s="41"/>
      <c r="O253" s="41"/>
    </row>
    <row r="254" spans="1:15" ht="56.25" x14ac:dyDescent="0.2">
      <c r="A254" s="163">
        <v>801615</v>
      </c>
      <c r="B254" s="164" t="s">
        <v>391</v>
      </c>
      <c r="C254" s="165"/>
      <c r="D254" s="165"/>
      <c r="E254" s="166" t="s">
        <v>389</v>
      </c>
      <c r="F254" s="166" t="s">
        <v>392</v>
      </c>
      <c r="G254" s="166" t="s">
        <v>47</v>
      </c>
      <c r="H254" s="167">
        <v>1125161765</v>
      </c>
      <c r="I254" s="167">
        <v>1125161765</v>
      </c>
      <c r="J254" s="166" t="s">
        <v>48</v>
      </c>
      <c r="K254" s="105" t="s">
        <v>386</v>
      </c>
    </row>
    <row r="255" spans="1:15" ht="15" x14ac:dyDescent="0.25">
      <c r="A255" s="302" t="s">
        <v>183</v>
      </c>
      <c r="B255" s="302"/>
      <c r="C255" s="302"/>
      <c r="D255" s="302"/>
      <c r="E255" s="302"/>
      <c r="F255" s="302"/>
      <c r="G255" s="302"/>
      <c r="H255" s="44">
        <f>SUM(H247:H254)</f>
        <v>3403340543</v>
      </c>
      <c r="I255" s="168">
        <f>SUM(I247:I254)</f>
        <v>3403340543</v>
      </c>
      <c r="J255" s="158"/>
      <c r="K255" s="159"/>
    </row>
    <row r="256" spans="1:15" ht="15" x14ac:dyDescent="0.25">
      <c r="A256" s="310" t="s">
        <v>393</v>
      </c>
      <c r="B256" s="310"/>
      <c r="C256" s="310"/>
      <c r="D256" s="310"/>
      <c r="E256" s="310"/>
      <c r="F256" s="310"/>
      <c r="G256" s="310"/>
      <c r="H256" s="310"/>
      <c r="I256" s="310"/>
      <c r="J256" s="310"/>
      <c r="K256" s="311"/>
    </row>
    <row r="257" spans="1:15" s="87" customFormat="1" ht="93.75" customHeight="1" x14ac:dyDescent="0.2">
      <c r="A257" s="125" t="s">
        <v>394</v>
      </c>
      <c r="B257" s="99" t="s">
        <v>395</v>
      </c>
      <c r="C257" s="83">
        <v>43862</v>
      </c>
      <c r="D257" s="84">
        <v>7.5</v>
      </c>
      <c r="E257" s="84" t="s">
        <v>218</v>
      </c>
      <c r="F257" s="84" t="s">
        <v>201</v>
      </c>
      <c r="G257" s="84" t="s">
        <v>47</v>
      </c>
      <c r="H257" s="85">
        <v>2156105799</v>
      </c>
      <c r="I257" s="85">
        <v>2156105799</v>
      </c>
      <c r="J257" s="84" t="s">
        <v>383</v>
      </c>
      <c r="K257" s="99" t="s">
        <v>396</v>
      </c>
      <c r="L257" s="276"/>
      <c r="M257" s="276"/>
      <c r="N257" s="86"/>
      <c r="O257" s="86"/>
    </row>
    <row r="258" spans="1:15" ht="15" x14ac:dyDescent="0.25">
      <c r="A258" s="302" t="s">
        <v>183</v>
      </c>
      <c r="B258" s="302"/>
      <c r="C258" s="302"/>
      <c r="D258" s="302"/>
      <c r="E258" s="302"/>
      <c r="F258" s="302"/>
      <c r="G258" s="302"/>
      <c r="H258" s="169">
        <f>SUM(H257:H257)</f>
        <v>2156105799</v>
      </c>
      <c r="I258" s="101">
        <f>SUM(I257:I257)</f>
        <v>2156105799</v>
      </c>
      <c r="J258" s="158"/>
      <c r="K258" s="159"/>
    </row>
    <row r="259" spans="1:15" ht="15" x14ac:dyDescent="0.25">
      <c r="A259" s="310" t="s">
        <v>397</v>
      </c>
      <c r="B259" s="310"/>
      <c r="C259" s="310"/>
      <c r="D259" s="310"/>
      <c r="E259" s="310"/>
      <c r="F259" s="310"/>
      <c r="G259" s="310"/>
      <c r="H259" s="310"/>
      <c r="I259" s="310"/>
      <c r="J259" s="310"/>
      <c r="K259" s="311"/>
    </row>
    <row r="260" spans="1:15" s="68" customFormat="1" ht="81.75" customHeight="1" x14ac:dyDescent="0.2">
      <c r="A260" s="161">
        <v>761115</v>
      </c>
      <c r="B260" s="170" t="s">
        <v>398</v>
      </c>
      <c r="C260" s="65">
        <v>43850</v>
      </c>
      <c r="D260" s="59" t="s">
        <v>382</v>
      </c>
      <c r="E260" s="59" t="s">
        <v>218</v>
      </c>
      <c r="F260" s="59" t="s">
        <v>201</v>
      </c>
      <c r="G260" s="59" t="s">
        <v>47</v>
      </c>
      <c r="H260" s="61">
        <v>1383982746</v>
      </c>
      <c r="I260" s="61">
        <v>1383982746</v>
      </c>
      <c r="J260" s="59" t="s">
        <v>383</v>
      </c>
      <c r="K260" s="105" t="s">
        <v>399</v>
      </c>
      <c r="L260" s="41"/>
      <c r="M260" s="41"/>
      <c r="N260" s="41"/>
      <c r="O260" s="41"/>
    </row>
    <row r="261" spans="1:15" ht="56.25" x14ac:dyDescent="0.2">
      <c r="A261" s="161">
        <v>761316</v>
      </c>
      <c r="B261" s="53" t="s">
        <v>400</v>
      </c>
      <c r="C261" s="50">
        <v>43862</v>
      </c>
      <c r="D261" s="51" t="s">
        <v>273</v>
      </c>
      <c r="E261" s="51" t="s">
        <v>389</v>
      </c>
      <c r="F261" s="59" t="s">
        <v>201</v>
      </c>
      <c r="G261" s="59" t="s">
        <v>47</v>
      </c>
      <c r="H261" s="171">
        <v>30000000</v>
      </c>
      <c r="I261" s="171">
        <v>30000000</v>
      </c>
      <c r="J261" s="51" t="s">
        <v>48</v>
      </c>
      <c r="K261" s="172" t="s">
        <v>401</v>
      </c>
    </row>
    <row r="262" spans="1:15" ht="15" x14ac:dyDescent="0.25">
      <c r="A262" s="324" t="s">
        <v>183</v>
      </c>
      <c r="B262" s="325"/>
      <c r="C262" s="325"/>
      <c r="D262" s="325"/>
      <c r="E262" s="325"/>
      <c r="F262" s="325"/>
      <c r="G262" s="326"/>
      <c r="H262" s="169">
        <f>SUM(H260:H261)</f>
        <v>1413982746</v>
      </c>
      <c r="I262" s="101">
        <f>SUM(I260:I261)</f>
        <v>1413982746</v>
      </c>
      <c r="J262" s="173"/>
      <c r="K262" s="159"/>
    </row>
    <row r="263" spans="1:15" ht="15" x14ac:dyDescent="0.25">
      <c r="A263" s="332" t="s">
        <v>402</v>
      </c>
      <c r="B263" s="333"/>
      <c r="C263" s="333"/>
      <c r="D263" s="333"/>
      <c r="E263" s="333"/>
      <c r="F263" s="333"/>
      <c r="G263" s="333"/>
      <c r="H263" s="333"/>
      <c r="I263" s="333"/>
      <c r="J263" s="333"/>
      <c r="K263" s="333"/>
    </row>
    <row r="264" spans="1:15" s="68" customFormat="1" ht="42" customHeight="1" x14ac:dyDescent="0.2">
      <c r="A264" s="174">
        <v>761015</v>
      </c>
      <c r="B264" s="64" t="s">
        <v>403</v>
      </c>
      <c r="C264" s="91">
        <v>43905</v>
      </c>
      <c r="D264" s="59" t="s">
        <v>388</v>
      </c>
      <c r="E264" s="59" t="s">
        <v>389</v>
      </c>
      <c r="F264" s="59" t="s">
        <v>201</v>
      </c>
      <c r="G264" s="59" t="s">
        <v>47</v>
      </c>
      <c r="H264" s="175">
        <v>6000000</v>
      </c>
      <c r="I264" s="175">
        <v>6000000</v>
      </c>
      <c r="J264" s="59" t="s">
        <v>48</v>
      </c>
      <c r="K264" s="64" t="s">
        <v>652</v>
      </c>
      <c r="L264" s="41"/>
      <c r="M264" s="41"/>
      <c r="N264" s="41"/>
      <c r="O264" s="41"/>
    </row>
    <row r="265" spans="1:15" ht="56.25" x14ac:dyDescent="0.2">
      <c r="A265" s="100">
        <v>761015</v>
      </c>
      <c r="B265" s="53" t="s">
        <v>404</v>
      </c>
      <c r="C265" s="20">
        <v>44044</v>
      </c>
      <c r="D265" s="59" t="s">
        <v>180</v>
      </c>
      <c r="E265" s="59" t="s">
        <v>389</v>
      </c>
      <c r="F265" s="59" t="s">
        <v>201</v>
      </c>
      <c r="G265" s="59" t="s">
        <v>47</v>
      </c>
      <c r="H265" s="175">
        <v>5000000</v>
      </c>
      <c r="I265" s="175">
        <v>5000000</v>
      </c>
      <c r="J265" s="59" t="s">
        <v>48</v>
      </c>
      <c r="K265" s="64" t="s">
        <v>653</v>
      </c>
    </row>
    <row r="266" spans="1:15" ht="63" customHeight="1" x14ac:dyDescent="0.2">
      <c r="A266" s="97" t="s">
        <v>405</v>
      </c>
      <c r="B266" s="53" t="s">
        <v>406</v>
      </c>
      <c r="C266" s="50">
        <v>43921</v>
      </c>
      <c r="D266" s="51" t="s">
        <v>388</v>
      </c>
      <c r="E266" s="59" t="s">
        <v>192</v>
      </c>
      <c r="F266" s="59" t="s">
        <v>201</v>
      </c>
      <c r="G266" s="51" t="s">
        <v>47</v>
      </c>
      <c r="H266" s="56">
        <v>92000000</v>
      </c>
      <c r="I266" s="56">
        <v>92000000</v>
      </c>
      <c r="J266" s="51" t="s">
        <v>48</v>
      </c>
      <c r="K266" s="132" t="s">
        <v>654</v>
      </c>
    </row>
    <row r="267" spans="1:15" ht="15" x14ac:dyDescent="0.25">
      <c r="A267" s="327" t="s">
        <v>407</v>
      </c>
      <c r="B267" s="328"/>
      <c r="C267" s="328"/>
      <c r="D267" s="328"/>
      <c r="E267" s="328"/>
      <c r="F267" s="328"/>
      <c r="G267" s="329"/>
      <c r="H267" s="169">
        <f>SUM(H264:H266)</f>
        <v>103000000</v>
      </c>
      <c r="I267" s="101">
        <f>SUM(I264:I266)</f>
        <v>103000000</v>
      </c>
      <c r="J267" s="176"/>
      <c r="K267" s="177"/>
    </row>
    <row r="268" spans="1:15" ht="15" x14ac:dyDescent="0.25">
      <c r="A268" s="330" t="s">
        <v>408</v>
      </c>
      <c r="B268" s="330"/>
      <c r="C268" s="330"/>
      <c r="D268" s="330"/>
      <c r="E268" s="330"/>
      <c r="F268" s="330"/>
      <c r="G268" s="330"/>
      <c r="H268" s="178">
        <f>H245+H255+H258+H262+H267</f>
        <v>7731061313</v>
      </c>
      <c r="I268" s="179">
        <f>I245+I255+I258+I262+I267</f>
        <v>7731061313</v>
      </c>
      <c r="J268" s="45"/>
      <c r="K268" s="177"/>
    </row>
    <row r="269" spans="1:15" ht="15" x14ac:dyDescent="0.25">
      <c r="A269" s="330" t="s">
        <v>409</v>
      </c>
      <c r="B269" s="330"/>
      <c r="C269" s="330"/>
      <c r="D269" s="330"/>
      <c r="E269" s="330"/>
      <c r="F269" s="330"/>
      <c r="G269" s="330"/>
      <c r="H269" s="330"/>
      <c r="I269" s="330"/>
      <c r="J269" s="330"/>
      <c r="K269" s="321"/>
    </row>
    <row r="270" spans="1:15" ht="100.5" customHeight="1" x14ac:dyDescent="0.2">
      <c r="A270" s="100">
        <v>801315</v>
      </c>
      <c r="B270" s="53" t="s">
        <v>410</v>
      </c>
      <c r="C270" s="180">
        <v>43867</v>
      </c>
      <c r="D270" s="181" t="s">
        <v>217</v>
      </c>
      <c r="E270" s="181" t="s">
        <v>192</v>
      </c>
      <c r="F270" s="181" t="s">
        <v>411</v>
      </c>
      <c r="G270" s="181" t="s">
        <v>47</v>
      </c>
      <c r="H270" s="182">
        <v>16512000</v>
      </c>
      <c r="I270" s="182">
        <v>16512000</v>
      </c>
      <c r="J270" s="181" t="s">
        <v>48</v>
      </c>
      <c r="K270" s="64" t="s">
        <v>412</v>
      </c>
    </row>
    <row r="271" spans="1:15" ht="15" x14ac:dyDescent="0.25">
      <c r="A271" s="321" t="s">
        <v>413</v>
      </c>
      <c r="B271" s="322"/>
      <c r="C271" s="322"/>
      <c r="D271" s="322"/>
      <c r="E271" s="322"/>
      <c r="F271" s="322"/>
      <c r="G271" s="331"/>
      <c r="H271" s="183">
        <f>SUM(H270:H270)</f>
        <v>16512000</v>
      </c>
      <c r="I271" s="101">
        <f>SUM(I270:I270)</f>
        <v>16512000</v>
      </c>
      <c r="J271" s="184"/>
      <c r="K271" s="185"/>
    </row>
    <row r="272" spans="1:15" ht="15" x14ac:dyDescent="0.25">
      <c r="A272" s="321" t="s">
        <v>414</v>
      </c>
      <c r="B272" s="322"/>
      <c r="C272" s="322"/>
      <c r="D272" s="322"/>
      <c r="E272" s="322"/>
      <c r="F272" s="322"/>
      <c r="G272" s="322"/>
      <c r="H272" s="322"/>
      <c r="I272" s="322"/>
      <c r="J272" s="322"/>
      <c r="K272" s="322"/>
    </row>
    <row r="273" spans="1:15" ht="112.5" customHeight="1" x14ac:dyDescent="0.2">
      <c r="A273" s="51" t="s">
        <v>415</v>
      </c>
      <c r="B273" s="53" t="s">
        <v>416</v>
      </c>
      <c r="C273" s="65">
        <v>43862</v>
      </c>
      <c r="D273" s="59" t="s">
        <v>217</v>
      </c>
      <c r="E273" s="59" t="s">
        <v>218</v>
      </c>
      <c r="F273" s="59" t="s">
        <v>201</v>
      </c>
      <c r="G273" s="22" t="s">
        <v>417</v>
      </c>
      <c r="H273" s="61">
        <v>1500000000</v>
      </c>
      <c r="I273" s="61">
        <v>1500000000</v>
      </c>
      <c r="J273" s="59" t="s">
        <v>48</v>
      </c>
      <c r="K273" s="64" t="s">
        <v>418</v>
      </c>
    </row>
    <row r="274" spans="1:15" s="87" customFormat="1" ht="112.5" x14ac:dyDescent="0.2">
      <c r="A274" s="109">
        <v>801315</v>
      </c>
      <c r="B274" s="82" t="s">
        <v>419</v>
      </c>
      <c r="C274" s="83">
        <v>43862</v>
      </c>
      <c r="D274" s="84" t="s">
        <v>420</v>
      </c>
      <c r="E274" s="84" t="s">
        <v>218</v>
      </c>
      <c r="F274" s="84" t="s">
        <v>201</v>
      </c>
      <c r="G274" s="84" t="s">
        <v>47</v>
      </c>
      <c r="H274" s="85">
        <v>160000000</v>
      </c>
      <c r="I274" s="85">
        <v>160000000</v>
      </c>
      <c r="J274" s="84" t="s">
        <v>48</v>
      </c>
      <c r="K274" s="82" t="s">
        <v>421</v>
      </c>
      <c r="L274" s="86"/>
      <c r="M274" s="86"/>
      <c r="N274" s="86"/>
      <c r="O274" s="86"/>
    </row>
    <row r="275" spans="1:15" s="68" customFormat="1" ht="37.5" customHeight="1" x14ac:dyDescent="0.2">
      <c r="A275" s="59"/>
      <c r="B275" s="64" t="s">
        <v>422</v>
      </c>
      <c r="C275" s="65">
        <v>43862</v>
      </c>
      <c r="D275" s="59" t="s">
        <v>217</v>
      </c>
      <c r="E275" s="59" t="s">
        <v>218</v>
      </c>
      <c r="F275" s="59" t="s">
        <v>201</v>
      </c>
      <c r="G275" s="59" t="s">
        <v>47</v>
      </c>
      <c r="H275" s="61">
        <v>100000000</v>
      </c>
      <c r="I275" s="61">
        <v>100000000</v>
      </c>
      <c r="J275" s="59" t="s">
        <v>48</v>
      </c>
      <c r="K275" s="64" t="s">
        <v>423</v>
      </c>
      <c r="L275" s="41"/>
      <c r="M275" s="41"/>
      <c r="N275" s="41"/>
      <c r="O275" s="41"/>
    </row>
    <row r="276" spans="1:15" ht="15" x14ac:dyDescent="0.25">
      <c r="A276" s="321" t="s">
        <v>424</v>
      </c>
      <c r="B276" s="322"/>
      <c r="C276" s="322"/>
      <c r="D276" s="322"/>
      <c r="E276" s="322"/>
      <c r="F276" s="322"/>
      <c r="G276" s="331"/>
      <c r="H276" s="101">
        <f>SUM(H273:H274)</f>
        <v>1660000000</v>
      </c>
      <c r="I276" s="101">
        <f>SUM(I273:I274)</f>
        <v>1660000000</v>
      </c>
      <c r="J276" s="186"/>
      <c r="K276" s="186"/>
    </row>
    <row r="277" spans="1:15" ht="15" x14ac:dyDescent="0.25">
      <c r="A277" s="321" t="s">
        <v>425</v>
      </c>
      <c r="B277" s="322"/>
      <c r="C277" s="322"/>
      <c r="D277" s="322"/>
      <c r="E277" s="322"/>
      <c r="F277" s="322"/>
      <c r="G277" s="322"/>
      <c r="H277" s="322"/>
      <c r="I277" s="322"/>
      <c r="J277" s="322"/>
      <c r="K277" s="322"/>
    </row>
    <row r="278" spans="1:15" ht="15" x14ac:dyDescent="0.25">
      <c r="A278" s="311" t="s">
        <v>426</v>
      </c>
      <c r="B278" s="323"/>
      <c r="C278" s="323"/>
      <c r="D278" s="323"/>
      <c r="E278" s="323"/>
      <c r="F278" s="323"/>
      <c r="G278" s="323"/>
      <c r="H278" s="323"/>
      <c r="I278" s="323"/>
      <c r="J278" s="323"/>
      <c r="K278" s="323"/>
    </row>
    <row r="279" spans="1:15" ht="107.25" customHeight="1" x14ac:dyDescent="0.2">
      <c r="A279" s="100">
        <v>811120</v>
      </c>
      <c r="B279" s="187" t="s">
        <v>427</v>
      </c>
      <c r="C279" s="50">
        <v>43886</v>
      </c>
      <c r="D279" s="51" t="s">
        <v>420</v>
      </c>
      <c r="E279" s="59" t="s">
        <v>192</v>
      </c>
      <c r="F279" s="51" t="s">
        <v>322</v>
      </c>
      <c r="G279" s="51" t="s">
        <v>47</v>
      </c>
      <c r="H279" s="188">
        <v>8256000</v>
      </c>
      <c r="I279" s="188">
        <v>8256000</v>
      </c>
      <c r="J279" s="21" t="s">
        <v>48</v>
      </c>
      <c r="K279" s="105" t="s">
        <v>655</v>
      </c>
    </row>
    <row r="280" spans="1:15" ht="95.25" customHeight="1" x14ac:dyDescent="0.2">
      <c r="A280" s="100">
        <v>811120</v>
      </c>
      <c r="B280" s="53" t="s">
        <v>428</v>
      </c>
      <c r="C280" s="50">
        <v>43887</v>
      </c>
      <c r="D280" s="51" t="s">
        <v>420</v>
      </c>
      <c r="E280" s="59" t="s">
        <v>192</v>
      </c>
      <c r="F280" s="51" t="s">
        <v>322</v>
      </c>
      <c r="G280" s="51" t="s">
        <v>47</v>
      </c>
      <c r="H280" s="189">
        <v>3096000</v>
      </c>
      <c r="I280" s="189">
        <v>3096000</v>
      </c>
      <c r="J280" s="21" t="s">
        <v>48</v>
      </c>
      <c r="K280" s="105" t="s">
        <v>655</v>
      </c>
    </row>
    <row r="281" spans="1:15" ht="80.25" customHeight="1" x14ac:dyDescent="0.2">
      <c r="A281" s="100">
        <v>811120</v>
      </c>
      <c r="B281" s="53" t="s">
        <v>429</v>
      </c>
      <c r="C281" s="50">
        <v>43886</v>
      </c>
      <c r="D281" s="51" t="s">
        <v>420</v>
      </c>
      <c r="E281" s="59" t="s">
        <v>192</v>
      </c>
      <c r="F281" s="51" t="s">
        <v>322</v>
      </c>
      <c r="G281" s="51" t="s">
        <v>47</v>
      </c>
      <c r="H281" s="189">
        <v>10836000</v>
      </c>
      <c r="I281" s="189">
        <v>10836000</v>
      </c>
      <c r="J281" s="21" t="s">
        <v>48</v>
      </c>
      <c r="K281" s="105" t="s">
        <v>656</v>
      </c>
    </row>
    <row r="282" spans="1:15" ht="62.25" customHeight="1" x14ac:dyDescent="0.2">
      <c r="A282" s="100">
        <v>811120</v>
      </c>
      <c r="B282" s="187" t="s">
        <v>430</v>
      </c>
      <c r="C282" s="50">
        <v>43886</v>
      </c>
      <c r="D282" s="51" t="s">
        <v>420</v>
      </c>
      <c r="E282" s="59" t="s">
        <v>192</v>
      </c>
      <c r="F282" s="51" t="s">
        <v>322</v>
      </c>
      <c r="G282" s="51" t="s">
        <v>47</v>
      </c>
      <c r="H282" s="189">
        <v>2580000</v>
      </c>
      <c r="I282" s="189">
        <v>2580000</v>
      </c>
      <c r="J282" s="21" t="s">
        <v>48</v>
      </c>
      <c r="K282" s="105" t="s">
        <v>655</v>
      </c>
    </row>
    <row r="283" spans="1:15" ht="60.75" customHeight="1" x14ac:dyDescent="0.2">
      <c r="A283" s="100">
        <v>811120</v>
      </c>
      <c r="B283" s="187" t="s">
        <v>431</v>
      </c>
      <c r="C283" s="50">
        <v>43886</v>
      </c>
      <c r="D283" s="51" t="s">
        <v>420</v>
      </c>
      <c r="E283" s="59" t="s">
        <v>192</v>
      </c>
      <c r="F283" s="51" t="s">
        <v>201</v>
      </c>
      <c r="G283" s="51" t="s">
        <v>47</v>
      </c>
      <c r="H283" s="189">
        <v>1032000</v>
      </c>
      <c r="I283" s="189">
        <v>1032000</v>
      </c>
      <c r="J283" s="21" t="s">
        <v>48</v>
      </c>
      <c r="K283" s="105" t="s">
        <v>655</v>
      </c>
    </row>
    <row r="284" spans="1:15" ht="71.25" customHeight="1" x14ac:dyDescent="0.2">
      <c r="A284" s="100">
        <v>811120</v>
      </c>
      <c r="B284" s="105" t="s">
        <v>432</v>
      </c>
      <c r="C284" s="50">
        <v>43886</v>
      </c>
      <c r="D284" s="51" t="s">
        <v>420</v>
      </c>
      <c r="E284" s="59" t="s">
        <v>192</v>
      </c>
      <c r="F284" s="51" t="s">
        <v>322</v>
      </c>
      <c r="G284" s="51" t="s">
        <v>47</v>
      </c>
      <c r="H284" s="189">
        <v>1032000</v>
      </c>
      <c r="I284" s="189">
        <v>1032000</v>
      </c>
      <c r="J284" s="21" t="s">
        <v>48</v>
      </c>
      <c r="K284" s="105" t="s">
        <v>655</v>
      </c>
    </row>
    <row r="285" spans="1:15" ht="66" customHeight="1" x14ac:dyDescent="0.2">
      <c r="A285" s="100">
        <v>811120</v>
      </c>
      <c r="B285" s="187" t="s">
        <v>433</v>
      </c>
      <c r="C285" s="50">
        <v>43886</v>
      </c>
      <c r="D285" s="51" t="s">
        <v>420</v>
      </c>
      <c r="E285" s="59" t="s">
        <v>192</v>
      </c>
      <c r="F285" s="51" t="s">
        <v>322</v>
      </c>
      <c r="G285" s="51" t="s">
        <v>47</v>
      </c>
      <c r="H285" s="189">
        <v>10320000</v>
      </c>
      <c r="I285" s="189">
        <v>10320000</v>
      </c>
      <c r="J285" s="21" t="s">
        <v>48</v>
      </c>
      <c r="K285" s="105" t="s">
        <v>655</v>
      </c>
    </row>
    <row r="286" spans="1:15" ht="15" x14ac:dyDescent="0.25">
      <c r="A286" s="337" t="s">
        <v>434</v>
      </c>
      <c r="B286" s="338"/>
      <c r="C286" s="338"/>
      <c r="D286" s="338"/>
      <c r="E286" s="338"/>
      <c r="F286" s="338"/>
      <c r="G286" s="339"/>
      <c r="H286" s="169">
        <f>SUM(H279:H285)</f>
        <v>37152000</v>
      </c>
      <c r="I286" s="190">
        <f>SUM(I279:I285)</f>
        <v>37152000</v>
      </c>
      <c r="J286" s="158"/>
      <c r="K286" s="159"/>
    </row>
    <row r="287" spans="1:15" ht="15" x14ac:dyDescent="0.25">
      <c r="A287" s="311" t="s">
        <v>435</v>
      </c>
      <c r="B287" s="323"/>
      <c r="C287" s="323"/>
      <c r="D287" s="323"/>
      <c r="E287" s="323"/>
      <c r="F287" s="323"/>
      <c r="G287" s="323"/>
      <c r="H287" s="323"/>
      <c r="I287" s="323"/>
      <c r="J287" s="323"/>
      <c r="K287" s="323"/>
    </row>
    <row r="288" spans="1:15" s="68" customFormat="1" ht="83.25" customHeight="1" x14ac:dyDescent="0.2">
      <c r="A288" s="133">
        <v>601023</v>
      </c>
      <c r="B288" s="64" t="s">
        <v>436</v>
      </c>
      <c r="C288" s="91">
        <v>43920</v>
      </c>
      <c r="D288" s="22" t="s">
        <v>250</v>
      </c>
      <c r="E288" s="22" t="s">
        <v>437</v>
      </c>
      <c r="F288" s="22" t="s">
        <v>438</v>
      </c>
      <c r="G288" s="22" t="s">
        <v>47</v>
      </c>
      <c r="H288" s="92">
        <v>101168195</v>
      </c>
      <c r="I288" s="92">
        <v>101168195</v>
      </c>
      <c r="J288" s="22" t="s">
        <v>48</v>
      </c>
      <c r="K288" s="105" t="s">
        <v>439</v>
      </c>
      <c r="L288" s="41"/>
      <c r="M288" s="41"/>
      <c r="N288" s="41"/>
      <c r="O288" s="41"/>
    </row>
    <row r="289" spans="1:11" ht="15" x14ac:dyDescent="0.25">
      <c r="A289" s="337" t="s">
        <v>440</v>
      </c>
      <c r="B289" s="338"/>
      <c r="C289" s="338"/>
      <c r="D289" s="338"/>
      <c r="E289" s="338"/>
      <c r="F289" s="338"/>
      <c r="G289" s="339"/>
      <c r="H289" s="101">
        <f>SUM(H288)</f>
        <v>101168195</v>
      </c>
      <c r="I289" s="101">
        <f>SUM(I288:I288)</f>
        <v>101168195</v>
      </c>
      <c r="J289" s="158"/>
      <c r="K289" s="159"/>
    </row>
    <row r="290" spans="1:11" ht="15" x14ac:dyDescent="0.25">
      <c r="A290" s="311" t="s">
        <v>441</v>
      </c>
      <c r="B290" s="323"/>
      <c r="C290" s="323"/>
      <c r="D290" s="323"/>
      <c r="E290" s="323"/>
      <c r="F290" s="323"/>
      <c r="G290" s="323"/>
      <c r="H290" s="323"/>
      <c r="I290" s="323"/>
      <c r="J290" s="323"/>
      <c r="K290" s="323"/>
    </row>
    <row r="291" spans="1:11" ht="70.5" customHeight="1" x14ac:dyDescent="0.2">
      <c r="A291" s="100">
        <v>551015</v>
      </c>
      <c r="B291" s="53" t="s">
        <v>442</v>
      </c>
      <c r="C291" s="50">
        <v>43891</v>
      </c>
      <c r="D291" s="51" t="s">
        <v>420</v>
      </c>
      <c r="E291" s="21" t="s">
        <v>192</v>
      </c>
      <c r="F291" s="51" t="s">
        <v>443</v>
      </c>
      <c r="G291" s="51" t="s">
        <v>47</v>
      </c>
      <c r="H291" s="191">
        <v>190000</v>
      </c>
      <c r="I291" s="191">
        <v>190000</v>
      </c>
      <c r="J291" s="21" t="s">
        <v>48</v>
      </c>
      <c r="K291" s="192" t="s">
        <v>444</v>
      </c>
    </row>
    <row r="292" spans="1:11" ht="62.25" customHeight="1" x14ac:dyDescent="0.2">
      <c r="A292" s="100">
        <v>551015</v>
      </c>
      <c r="B292" s="53" t="s">
        <v>445</v>
      </c>
      <c r="C292" s="50">
        <v>43891</v>
      </c>
      <c r="D292" s="51" t="s">
        <v>420</v>
      </c>
      <c r="E292" s="21" t="s">
        <v>192</v>
      </c>
      <c r="F292" s="51" t="s">
        <v>443</v>
      </c>
      <c r="G292" s="51" t="s">
        <v>47</v>
      </c>
      <c r="H292" s="191">
        <v>1874000</v>
      </c>
      <c r="I292" s="191">
        <v>1874000</v>
      </c>
      <c r="J292" s="21" t="s">
        <v>48</v>
      </c>
      <c r="K292" s="192" t="s">
        <v>444</v>
      </c>
    </row>
    <row r="293" spans="1:11" ht="40.5" customHeight="1" x14ac:dyDescent="0.2">
      <c r="A293" s="100">
        <v>551015</v>
      </c>
      <c r="B293" s="53" t="s">
        <v>446</v>
      </c>
      <c r="C293" s="50">
        <v>43891</v>
      </c>
      <c r="D293" s="51" t="s">
        <v>420</v>
      </c>
      <c r="E293" s="21" t="s">
        <v>192</v>
      </c>
      <c r="F293" s="51" t="s">
        <v>443</v>
      </c>
      <c r="G293" s="51" t="s">
        <v>47</v>
      </c>
      <c r="H293" s="191">
        <v>586176</v>
      </c>
      <c r="I293" s="191">
        <v>586176</v>
      </c>
      <c r="J293" s="21" t="s">
        <v>48</v>
      </c>
      <c r="K293" s="105" t="s">
        <v>633</v>
      </c>
    </row>
    <row r="294" spans="1:11" ht="78.75" x14ac:dyDescent="0.2">
      <c r="A294" s="100">
        <v>551015</v>
      </c>
      <c r="B294" s="53" t="s">
        <v>447</v>
      </c>
      <c r="C294" s="50">
        <v>43891</v>
      </c>
      <c r="D294" s="51" t="s">
        <v>420</v>
      </c>
      <c r="E294" s="21" t="s">
        <v>192</v>
      </c>
      <c r="F294" s="51" t="s">
        <v>443</v>
      </c>
      <c r="G294" s="51" t="s">
        <v>47</v>
      </c>
      <c r="H294" s="191">
        <v>2142000</v>
      </c>
      <c r="I294" s="191">
        <v>2142000</v>
      </c>
      <c r="J294" s="21" t="s">
        <v>48</v>
      </c>
      <c r="K294" s="105" t="s">
        <v>634</v>
      </c>
    </row>
    <row r="295" spans="1:11" ht="76.5" customHeight="1" x14ac:dyDescent="0.2">
      <c r="A295" s="100">
        <v>551015</v>
      </c>
      <c r="B295" s="53" t="s">
        <v>448</v>
      </c>
      <c r="C295" s="50">
        <v>43891</v>
      </c>
      <c r="D295" s="51" t="s">
        <v>420</v>
      </c>
      <c r="E295" s="21" t="s">
        <v>192</v>
      </c>
      <c r="F295" s="51" t="s">
        <v>443</v>
      </c>
      <c r="G295" s="51" t="s">
        <v>47</v>
      </c>
      <c r="H295" s="191">
        <v>4789098</v>
      </c>
      <c r="I295" s="191">
        <v>4789098</v>
      </c>
      <c r="J295" s="21" t="s">
        <v>48</v>
      </c>
      <c r="K295" s="105" t="s">
        <v>635</v>
      </c>
    </row>
    <row r="296" spans="1:11" ht="79.5" customHeight="1" x14ac:dyDescent="0.2">
      <c r="A296" s="100">
        <v>551015</v>
      </c>
      <c r="B296" s="53" t="s">
        <v>449</v>
      </c>
      <c r="C296" s="50">
        <v>43891</v>
      </c>
      <c r="D296" s="51" t="s">
        <v>420</v>
      </c>
      <c r="E296" s="21" t="s">
        <v>192</v>
      </c>
      <c r="F296" s="51" t="s">
        <v>443</v>
      </c>
      <c r="G296" s="51" t="s">
        <v>47</v>
      </c>
      <c r="H296" s="191">
        <v>6710000</v>
      </c>
      <c r="I296" s="191">
        <v>6710000</v>
      </c>
      <c r="J296" s="21" t="s">
        <v>48</v>
      </c>
      <c r="K296" s="105" t="s">
        <v>636</v>
      </c>
    </row>
    <row r="297" spans="1:11" ht="78.75" x14ac:dyDescent="0.2">
      <c r="A297" s="100">
        <v>551015</v>
      </c>
      <c r="B297" s="53" t="s">
        <v>451</v>
      </c>
      <c r="C297" s="50">
        <v>43891</v>
      </c>
      <c r="D297" s="51" t="s">
        <v>420</v>
      </c>
      <c r="E297" s="21" t="s">
        <v>192</v>
      </c>
      <c r="F297" s="51" t="s">
        <v>443</v>
      </c>
      <c r="G297" s="51" t="s">
        <v>47</v>
      </c>
      <c r="H297" s="191">
        <v>170000</v>
      </c>
      <c r="I297" s="191">
        <v>170000</v>
      </c>
      <c r="J297" s="21" t="s">
        <v>48</v>
      </c>
      <c r="K297" s="105" t="s">
        <v>636</v>
      </c>
    </row>
    <row r="298" spans="1:11" ht="79.5" customHeight="1" x14ac:dyDescent="0.2">
      <c r="A298" s="100">
        <v>551015</v>
      </c>
      <c r="B298" s="53" t="s">
        <v>452</v>
      </c>
      <c r="C298" s="50">
        <v>43891</v>
      </c>
      <c r="D298" s="51" t="s">
        <v>420</v>
      </c>
      <c r="E298" s="21" t="s">
        <v>192</v>
      </c>
      <c r="F298" s="51" t="s">
        <v>443</v>
      </c>
      <c r="G298" s="51" t="s">
        <v>47</v>
      </c>
      <c r="H298" s="191">
        <v>16784184</v>
      </c>
      <c r="I298" s="191">
        <v>16784184</v>
      </c>
      <c r="J298" s="21" t="s">
        <v>48</v>
      </c>
      <c r="K298" s="105" t="s">
        <v>637</v>
      </c>
    </row>
    <row r="299" spans="1:11" ht="72" customHeight="1" x14ac:dyDescent="0.2">
      <c r="A299" s="100">
        <v>551015</v>
      </c>
      <c r="B299" s="53" t="s">
        <v>453</v>
      </c>
      <c r="C299" s="50">
        <v>43891</v>
      </c>
      <c r="D299" s="51" t="s">
        <v>420</v>
      </c>
      <c r="E299" s="21" t="s">
        <v>192</v>
      </c>
      <c r="F299" s="51" t="s">
        <v>443</v>
      </c>
      <c r="G299" s="51" t="s">
        <v>47</v>
      </c>
      <c r="H299" s="191">
        <v>14957300</v>
      </c>
      <c r="I299" s="191">
        <v>14957300</v>
      </c>
      <c r="J299" s="21" t="s">
        <v>48</v>
      </c>
      <c r="K299" s="105" t="s">
        <v>637</v>
      </c>
    </row>
    <row r="300" spans="1:11" ht="93.75" customHeight="1" x14ac:dyDescent="0.2">
      <c r="A300" s="100">
        <v>551015</v>
      </c>
      <c r="B300" s="53" t="s">
        <v>454</v>
      </c>
      <c r="C300" s="50">
        <v>43891</v>
      </c>
      <c r="D300" s="51" t="s">
        <v>420</v>
      </c>
      <c r="E300" s="21" t="s">
        <v>192</v>
      </c>
      <c r="F300" s="51" t="s">
        <v>455</v>
      </c>
      <c r="G300" s="51" t="s">
        <v>47</v>
      </c>
      <c r="H300" s="191">
        <v>7140000</v>
      </c>
      <c r="I300" s="191">
        <v>7140000</v>
      </c>
      <c r="J300" s="21" t="s">
        <v>48</v>
      </c>
      <c r="K300" s="105" t="s">
        <v>637</v>
      </c>
    </row>
    <row r="301" spans="1:11" ht="67.5" x14ac:dyDescent="0.2">
      <c r="A301" s="100">
        <v>551015</v>
      </c>
      <c r="B301" s="53" t="s">
        <v>456</v>
      </c>
      <c r="C301" s="50">
        <v>43891</v>
      </c>
      <c r="D301" s="51" t="s">
        <v>420</v>
      </c>
      <c r="E301" s="21" t="s">
        <v>192</v>
      </c>
      <c r="F301" s="51" t="s">
        <v>443</v>
      </c>
      <c r="G301" s="51" t="s">
        <v>47</v>
      </c>
      <c r="H301" s="191">
        <v>1834426</v>
      </c>
      <c r="I301" s="191">
        <v>1834426</v>
      </c>
      <c r="J301" s="21" t="s">
        <v>48</v>
      </c>
      <c r="K301" s="105" t="s">
        <v>450</v>
      </c>
    </row>
    <row r="302" spans="1:11" ht="89.25" customHeight="1" x14ac:dyDescent="0.2">
      <c r="A302" s="100">
        <v>551015</v>
      </c>
      <c r="B302" s="53" t="s">
        <v>457</v>
      </c>
      <c r="C302" s="50">
        <v>43891</v>
      </c>
      <c r="D302" s="51" t="s">
        <v>420</v>
      </c>
      <c r="E302" s="21" t="s">
        <v>192</v>
      </c>
      <c r="F302" s="51" t="s">
        <v>443</v>
      </c>
      <c r="G302" s="51" t="s">
        <v>47</v>
      </c>
      <c r="H302" s="191">
        <v>740399</v>
      </c>
      <c r="I302" s="191">
        <v>740399</v>
      </c>
      <c r="J302" s="21" t="s">
        <v>48</v>
      </c>
      <c r="K302" s="105" t="s">
        <v>450</v>
      </c>
    </row>
    <row r="303" spans="1:11" ht="92.25" customHeight="1" x14ac:dyDescent="0.2">
      <c r="A303" s="100">
        <v>551015</v>
      </c>
      <c r="B303" s="53" t="s">
        <v>458</v>
      </c>
      <c r="C303" s="50">
        <v>43891</v>
      </c>
      <c r="D303" s="51" t="s">
        <v>420</v>
      </c>
      <c r="E303" s="21" t="s">
        <v>192</v>
      </c>
      <c r="F303" s="51" t="s">
        <v>443</v>
      </c>
      <c r="G303" s="51" t="s">
        <v>47</v>
      </c>
      <c r="H303" s="191">
        <v>47879550</v>
      </c>
      <c r="I303" s="191">
        <v>47879550</v>
      </c>
      <c r="J303" s="21" t="s">
        <v>48</v>
      </c>
      <c r="K303" s="105" t="s">
        <v>450</v>
      </c>
    </row>
    <row r="304" spans="1:11" ht="67.5" x14ac:dyDescent="0.2">
      <c r="A304" s="100">
        <v>551015</v>
      </c>
      <c r="B304" s="53" t="s">
        <v>448</v>
      </c>
      <c r="C304" s="50">
        <v>43891</v>
      </c>
      <c r="D304" s="51" t="s">
        <v>420</v>
      </c>
      <c r="E304" s="21" t="s">
        <v>192</v>
      </c>
      <c r="F304" s="51" t="s">
        <v>443</v>
      </c>
      <c r="G304" s="51" t="s">
        <v>47</v>
      </c>
      <c r="H304" s="191">
        <v>900000</v>
      </c>
      <c r="I304" s="191">
        <v>900000</v>
      </c>
      <c r="J304" s="21" t="s">
        <v>48</v>
      </c>
      <c r="K304" s="105" t="s">
        <v>450</v>
      </c>
    </row>
    <row r="305" spans="1:11" ht="67.5" x14ac:dyDescent="0.2">
      <c r="A305" s="100">
        <v>551015</v>
      </c>
      <c r="B305" s="53" t="s">
        <v>459</v>
      </c>
      <c r="C305" s="50">
        <v>43891</v>
      </c>
      <c r="D305" s="51" t="s">
        <v>420</v>
      </c>
      <c r="E305" s="21" t="s">
        <v>192</v>
      </c>
      <c r="F305" s="51" t="s">
        <v>443</v>
      </c>
      <c r="G305" s="51" t="s">
        <v>47</v>
      </c>
      <c r="H305" s="191">
        <v>596000</v>
      </c>
      <c r="I305" s="191">
        <v>596000</v>
      </c>
      <c r="J305" s="21" t="s">
        <v>48</v>
      </c>
      <c r="K305" s="105" t="s">
        <v>450</v>
      </c>
    </row>
    <row r="306" spans="1:11" ht="67.5" x14ac:dyDescent="0.2">
      <c r="A306" s="100">
        <v>551015</v>
      </c>
      <c r="B306" s="53" t="s">
        <v>448</v>
      </c>
      <c r="C306" s="50">
        <v>43891</v>
      </c>
      <c r="D306" s="51" t="s">
        <v>420</v>
      </c>
      <c r="E306" s="21" t="s">
        <v>192</v>
      </c>
      <c r="F306" s="51" t="s">
        <v>443</v>
      </c>
      <c r="G306" s="51" t="s">
        <v>47</v>
      </c>
      <c r="H306" s="191">
        <v>170500</v>
      </c>
      <c r="I306" s="191">
        <v>170500</v>
      </c>
      <c r="J306" s="21" t="s">
        <v>48</v>
      </c>
      <c r="K306" s="105" t="s">
        <v>450</v>
      </c>
    </row>
    <row r="307" spans="1:11" ht="84" customHeight="1" x14ac:dyDescent="0.2">
      <c r="A307" s="100">
        <v>551015</v>
      </c>
      <c r="B307" s="53" t="s">
        <v>460</v>
      </c>
      <c r="C307" s="50">
        <v>43891</v>
      </c>
      <c r="D307" s="51" t="s">
        <v>420</v>
      </c>
      <c r="E307" s="21" t="s">
        <v>192</v>
      </c>
      <c r="F307" s="51" t="s">
        <v>455</v>
      </c>
      <c r="G307" s="51" t="s">
        <v>47</v>
      </c>
      <c r="H307" s="191">
        <v>5355000</v>
      </c>
      <c r="I307" s="191">
        <v>5355000</v>
      </c>
      <c r="J307" s="21" t="s">
        <v>48</v>
      </c>
      <c r="K307" s="105" t="s">
        <v>450</v>
      </c>
    </row>
    <row r="308" spans="1:11" ht="78.75" x14ac:dyDescent="0.2">
      <c r="A308" s="100">
        <v>551015</v>
      </c>
      <c r="B308" s="53" t="s">
        <v>454</v>
      </c>
      <c r="C308" s="50">
        <v>43891</v>
      </c>
      <c r="D308" s="51" t="s">
        <v>420</v>
      </c>
      <c r="E308" s="21" t="s">
        <v>192</v>
      </c>
      <c r="F308" s="51" t="s">
        <v>455</v>
      </c>
      <c r="G308" s="51" t="s">
        <v>47</v>
      </c>
      <c r="H308" s="191">
        <v>25800000</v>
      </c>
      <c r="I308" s="191">
        <v>25800000</v>
      </c>
      <c r="J308" s="21" t="s">
        <v>48</v>
      </c>
      <c r="K308" s="105" t="s">
        <v>450</v>
      </c>
    </row>
    <row r="309" spans="1:11" ht="67.5" x14ac:dyDescent="0.2">
      <c r="A309" s="100">
        <v>551015</v>
      </c>
      <c r="B309" s="53" t="s">
        <v>448</v>
      </c>
      <c r="C309" s="50">
        <v>43891</v>
      </c>
      <c r="D309" s="51" t="s">
        <v>420</v>
      </c>
      <c r="E309" s="21" t="s">
        <v>192</v>
      </c>
      <c r="F309" s="51" t="s">
        <v>443</v>
      </c>
      <c r="G309" s="51" t="s">
        <v>47</v>
      </c>
      <c r="H309" s="191">
        <v>900000</v>
      </c>
      <c r="I309" s="191">
        <v>900000</v>
      </c>
      <c r="J309" s="21" t="s">
        <v>48</v>
      </c>
      <c r="K309" s="105" t="s">
        <v>450</v>
      </c>
    </row>
    <row r="310" spans="1:11" ht="67.5" x14ac:dyDescent="0.2">
      <c r="A310" s="100">
        <v>551015</v>
      </c>
      <c r="B310" s="53" t="s">
        <v>461</v>
      </c>
      <c r="C310" s="50">
        <v>43891</v>
      </c>
      <c r="D310" s="51" t="s">
        <v>420</v>
      </c>
      <c r="E310" s="21" t="s">
        <v>192</v>
      </c>
      <c r="F310" s="51" t="s">
        <v>443</v>
      </c>
      <c r="G310" s="51" t="s">
        <v>47</v>
      </c>
      <c r="H310" s="191">
        <v>15000000</v>
      </c>
      <c r="I310" s="191">
        <v>15000000</v>
      </c>
      <c r="J310" s="21" t="s">
        <v>48</v>
      </c>
      <c r="K310" s="105" t="s">
        <v>450</v>
      </c>
    </row>
    <row r="311" spans="1:11" ht="67.5" x14ac:dyDescent="0.2">
      <c r="A311" s="100">
        <v>551015</v>
      </c>
      <c r="B311" s="53" t="s">
        <v>448</v>
      </c>
      <c r="C311" s="50">
        <v>43891</v>
      </c>
      <c r="D311" s="51" t="s">
        <v>420</v>
      </c>
      <c r="E311" s="21" t="s">
        <v>192</v>
      </c>
      <c r="F311" s="51" t="s">
        <v>443</v>
      </c>
      <c r="G311" s="51" t="s">
        <v>47</v>
      </c>
      <c r="H311" s="191">
        <v>1612400</v>
      </c>
      <c r="I311" s="191">
        <v>1612400</v>
      </c>
      <c r="J311" s="21" t="s">
        <v>48</v>
      </c>
      <c r="K311" s="105" t="s">
        <v>450</v>
      </c>
    </row>
    <row r="312" spans="1:11" ht="87" customHeight="1" x14ac:dyDescent="0.2">
      <c r="A312" s="100">
        <v>551015</v>
      </c>
      <c r="B312" s="64" t="s">
        <v>462</v>
      </c>
      <c r="C312" s="65">
        <v>43891</v>
      </c>
      <c r="D312" s="59" t="s">
        <v>420</v>
      </c>
      <c r="E312" s="22" t="s">
        <v>192</v>
      </c>
      <c r="F312" s="59" t="s">
        <v>443</v>
      </c>
      <c r="G312" s="59" t="s">
        <v>47</v>
      </c>
      <c r="H312" s="193">
        <v>29516904</v>
      </c>
      <c r="I312" s="193">
        <v>29516904</v>
      </c>
      <c r="J312" s="21" t="s">
        <v>48</v>
      </c>
      <c r="K312" s="105" t="s">
        <v>450</v>
      </c>
    </row>
    <row r="313" spans="1:11" ht="78.75" x14ac:dyDescent="0.2">
      <c r="A313" s="100">
        <v>551015</v>
      </c>
      <c r="B313" s="53" t="s">
        <v>463</v>
      </c>
      <c r="C313" s="50">
        <v>43891</v>
      </c>
      <c r="D313" s="51" t="s">
        <v>420</v>
      </c>
      <c r="E313" s="21" t="s">
        <v>192</v>
      </c>
      <c r="F313" s="51" t="s">
        <v>464</v>
      </c>
      <c r="G313" s="51" t="s">
        <v>47</v>
      </c>
      <c r="H313" s="194">
        <v>37791404</v>
      </c>
      <c r="I313" s="194">
        <v>37791404</v>
      </c>
      <c r="J313" s="21" t="s">
        <v>48</v>
      </c>
      <c r="K313" s="105" t="s">
        <v>637</v>
      </c>
    </row>
    <row r="314" spans="1:11" ht="157.5" x14ac:dyDescent="0.2">
      <c r="A314" s="100">
        <v>551015</v>
      </c>
      <c r="B314" s="53" t="s">
        <v>465</v>
      </c>
      <c r="C314" s="50">
        <v>43891</v>
      </c>
      <c r="D314" s="51" t="s">
        <v>420</v>
      </c>
      <c r="E314" s="21" t="s">
        <v>192</v>
      </c>
      <c r="F314" s="51" t="s">
        <v>466</v>
      </c>
      <c r="G314" s="51" t="s">
        <v>47</v>
      </c>
      <c r="H314" s="191">
        <v>14334480</v>
      </c>
      <c r="I314" s="191">
        <v>14334480</v>
      </c>
      <c r="J314" s="21" t="s">
        <v>48</v>
      </c>
      <c r="K314" s="105" t="s">
        <v>638</v>
      </c>
    </row>
    <row r="315" spans="1:11" ht="15" x14ac:dyDescent="0.2">
      <c r="A315" s="334" t="s">
        <v>467</v>
      </c>
      <c r="B315" s="335"/>
      <c r="C315" s="335"/>
      <c r="D315" s="335"/>
      <c r="E315" s="335"/>
      <c r="F315" s="335"/>
      <c r="G315" s="336"/>
      <c r="H315" s="195">
        <f>SUM(H291:H314)</f>
        <v>237773821</v>
      </c>
      <c r="I315" s="195">
        <f>SUM(I291:I314)</f>
        <v>237773821</v>
      </c>
      <c r="J315" s="196"/>
      <c r="K315" s="197"/>
    </row>
    <row r="316" spans="1:11" ht="15" x14ac:dyDescent="0.25">
      <c r="A316" s="311" t="s">
        <v>468</v>
      </c>
      <c r="B316" s="323"/>
      <c r="C316" s="323"/>
      <c r="D316" s="323"/>
      <c r="E316" s="323"/>
      <c r="F316" s="323"/>
      <c r="G316" s="323"/>
      <c r="H316" s="323"/>
      <c r="I316" s="323"/>
      <c r="J316" s="323"/>
      <c r="K316" s="323"/>
    </row>
    <row r="317" spans="1:11" ht="65.25" customHeight="1" x14ac:dyDescent="0.2">
      <c r="A317" s="100">
        <v>801015</v>
      </c>
      <c r="B317" s="53" t="s">
        <v>469</v>
      </c>
      <c r="C317" s="50">
        <v>43919</v>
      </c>
      <c r="D317" s="51" t="s">
        <v>280</v>
      </c>
      <c r="E317" s="59" t="s">
        <v>192</v>
      </c>
      <c r="F317" s="51" t="s">
        <v>222</v>
      </c>
      <c r="G317" s="51" t="s">
        <v>47</v>
      </c>
      <c r="H317" s="56">
        <v>26000000</v>
      </c>
      <c r="I317" s="56">
        <v>26000000</v>
      </c>
      <c r="J317" s="21" t="s">
        <v>48</v>
      </c>
      <c r="K317" s="192" t="s">
        <v>470</v>
      </c>
    </row>
    <row r="318" spans="1:11" ht="45" x14ac:dyDescent="0.2">
      <c r="A318" s="100">
        <v>801015</v>
      </c>
      <c r="B318" s="53" t="s">
        <v>471</v>
      </c>
      <c r="C318" s="50">
        <v>43919</v>
      </c>
      <c r="D318" s="51" t="s">
        <v>280</v>
      </c>
      <c r="E318" s="59" t="s">
        <v>192</v>
      </c>
      <c r="F318" s="21" t="s">
        <v>472</v>
      </c>
      <c r="G318" s="51" t="s">
        <v>47</v>
      </c>
      <c r="H318" s="56">
        <v>10710000</v>
      </c>
      <c r="I318" s="56">
        <v>10710000</v>
      </c>
      <c r="J318" s="21" t="s">
        <v>48</v>
      </c>
      <c r="K318" s="192" t="s">
        <v>470</v>
      </c>
    </row>
    <row r="319" spans="1:11" ht="56.25" x14ac:dyDescent="0.2">
      <c r="A319" s="100">
        <v>801015</v>
      </c>
      <c r="B319" s="53" t="s">
        <v>473</v>
      </c>
      <c r="C319" s="50">
        <v>43919</v>
      </c>
      <c r="D319" s="51" t="s">
        <v>280</v>
      </c>
      <c r="E319" s="59" t="s">
        <v>192</v>
      </c>
      <c r="F319" s="21" t="s">
        <v>472</v>
      </c>
      <c r="G319" s="51" t="s">
        <v>47</v>
      </c>
      <c r="H319" s="56">
        <v>700000</v>
      </c>
      <c r="I319" s="198">
        <v>700000</v>
      </c>
      <c r="J319" s="21" t="s">
        <v>48</v>
      </c>
      <c r="K319" s="192" t="s">
        <v>470</v>
      </c>
    </row>
    <row r="320" spans="1:11" ht="56.25" x14ac:dyDescent="0.2">
      <c r="A320" s="100">
        <v>801015</v>
      </c>
      <c r="B320" s="53" t="s">
        <v>474</v>
      </c>
      <c r="C320" s="50">
        <v>43919</v>
      </c>
      <c r="D320" s="51" t="s">
        <v>280</v>
      </c>
      <c r="E320" s="59" t="s">
        <v>192</v>
      </c>
      <c r="F320" s="21" t="s">
        <v>472</v>
      </c>
      <c r="G320" s="51" t="s">
        <v>47</v>
      </c>
      <c r="H320" s="56">
        <v>12560000</v>
      </c>
      <c r="I320" s="56">
        <v>12560000</v>
      </c>
      <c r="J320" s="21" t="s">
        <v>48</v>
      </c>
      <c r="K320" s="192" t="s">
        <v>470</v>
      </c>
    </row>
    <row r="321" spans="1:11" ht="67.5" x14ac:dyDescent="0.2">
      <c r="A321" s="100">
        <v>801015</v>
      </c>
      <c r="B321" s="53" t="s">
        <v>475</v>
      </c>
      <c r="C321" s="50">
        <v>43919</v>
      </c>
      <c r="D321" s="51" t="s">
        <v>280</v>
      </c>
      <c r="E321" s="59" t="s">
        <v>192</v>
      </c>
      <c r="F321" s="21" t="s">
        <v>472</v>
      </c>
      <c r="G321" s="51" t="s">
        <v>47</v>
      </c>
      <c r="H321" s="56">
        <v>4620000</v>
      </c>
      <c r="I321" s="56">
        <v>4620000</v>
      </c>
      <c r="J321" s="21" t="s">
        <v>48</v>
      </c>
      <c r="K321" s="192" t="s">
        <v>470</v>
      </c>
    </row>
    <row r="322" spans="1:11" ht="67.5" x14ac:dyDescent="0.2">
      <c r="A322" s="100">
        <v>801015</v>
      </c>
      <c r="B322" s="53" t="s">
        <v>476</v>
      </c>
      <c r="C322" s="50">
        <v>43919</v>
      </c>
      <c r="D322" s="51" t="s">
        <v>280</v>
      </c>
      <c r="E322" s="59" t="s">
        <v>192</v>
      </c>
      <c r="F322" s="21" t="s">
        <v>472</v>
      </c>
      <c r="G322" s="51" t="s">
        <v>47</v>
      </c>
      <c r="H322" s="56">
        <v>1800000</v>
      </c>
      <c r="I322" s="56">
        <v>1800000</v>
      </c>
      <c r="J322" s="21" t="s">
        <v>48</v>
      </c>
      <c r="K322" s="192" t="s">
        <v>477</v>
      </c>
    </row>
    <row r="323" spans="1:11" ht="45" x14ac:dyDescent="0.2">
      <c r="A323" s="100">
        <v>801015</v>
      </c>
      <c r="B323" s="53" t="s">
        <v>478</v>
      </c>
      <c r="C323" s="50">
        <v>43919</v>
      </c>
      <c r="D323" s="51" t="s">
        <v>280</v>
      </c>
      <c r="E323" s="59" t="s">
        <v>192</v>
      </c>
      <c r="F323" s="21" t="s">
        <v>472</v>
      </c>
      <c r="G323" s="51" t="s">
        <v>47</v>
      </c>
      <c r="H323" s="56">
        <v>2500000</v>
      </c>
      <c r="I323" s="56">
        <v>2500000</v>
      </c>
      <c r="J323" s="21" t="s">
        <v>48</v>
      </c>
      <c r="K323" s="192" t="s">
        <v>477</v>
      </c>
    </row>
    <row r="324" spans="1:11" ht="56.25" x14ac:dyDescent="0.2">
      <c r="A324" s="100">
        <v>801015</v>
      </c>
      <c r="B324" s="53" t="s">
        <v>479</v>
      </c>
      <c r="C324" s="50">
        <v>43919</v>
      </c>
      <c r="D324" s="51" t="s">
        <v>280</v>
      </c>
      <c r="E324" s="59" t="s">
        <v>192</v>
      </c>
      <c r="F324" s="21" t="s">
        <v>472</v>
      </c>
      <c r="G324" s="51" t="s">
        <v>47</v>
      </c>
      <c r="H324" s="56">
        <v>2160000</v>
      </c>
      <c r="I324" s="56">
        <v>2160000</v>
      </c>
      <c r="J324" s="21" t="s">
        <v>48</v>
      </c>
      <c r="K324" s="192" t="s">
        <v>477</v>
      </c>
    </row>
    <row r="325" spans="1:11" ht="45" x14ac:dyDescent="0.2">
      <c r="A325" s="100">
        <v>801015</v>
      </c>
      <c r="B325" s="53" t="s">
        <v>480</v>
      </c>
      <c r="C325" s="50">
        <v>43919</v>
      </c>
      <c r="D325" s="51" t="s">
        <v>280</v>
      </c>
      <c r="E325" s="59" t="s">
        <v>192</v>
      </c>
      <c r="F325" s="21" t="s">
        <v>472</v>
      </c>
      <c r="G325" s="51" t="s">
        <v>47</v>
      </c>
      <c r="H325" s="56">
        <v>2000000</v>
      </c>
      <c r="I325" s="56">
        <v>2000000</v>
      </c>
      <c r="J325" s="21" t="s">
        <v>48</v>
      </c>
      <c r="K325" s="192" t="s">
        <v>477</v>
      </c>
    </row>
    <row r="326" spans="1:11" ht="56.25" x14ac:dyDescent="0.2">
      <c r="A326" s="100">
        <v>801015</v>
      </c>
      <c r="B326" s="53" t="s">
        <v>481</v>
      </c>
      <c r="C326" s="50">
        <v>43919</v>
      </c>
      <c r="D326" s="51" t="s">
        <v>280</v>
      </c>
      <c r="E326" s="59" t="s">
        <v>192</v>
      </c>
      <c r="F326" s="21" t="s">
        <v>472</v>
      </c>
      <c r="G326" s="51" t="s">
        <v>47</v>
      </c>
      <c r="H326" s="56">
        <v>3600000</v>
      </c>
      <c r="I326" s="56">
        <v>3600000</v>
      </c>
      <c r="J326" s="21" t="s">
        <v>48</v>
      </c>
      <c r="K326" s="192" t="s">
        <v>477</v>
      </c>
    </row>
    <row r="327" spans="1:11" ht="78.75" x14ac:dyDescent="0.2">
      <c r="A327" s="100">
        <v>801015</v>
      </c>
      <c r="B327" s="53" t="s">
        <v>482</v>
      </c>
      <c r="C327" s="50">
        <v>43919</v>
      </c>
      <c r="D327" s="51" t="s">
        <v>280</v>
      </c>
      <c r="E327" s="59" t="s">
        <v>192</v>
      </c>
      <c r="F327" s="21" t="s">
        <v>472</v>
      </c>
      <c r="G327" s="51" t="s">
        <v>47</v>
      </c>
      <c r="H327" s="56">
        <v>2000000</v>
      </c>
      <c r="I327" s="56">
        <v>2000000</v>
      </c>
      <c r="J327" s="21" t="s">
        <v>48</v>
      </c>
      <c r="K327" s="192" t="s">
        <v>483</v>
      </c>
    </row>
    <row r="328" spans="1:11" ht="67.5" x14ac:dyDescent="0.2">
      <c r="A328" s="100">
        <v>801015</v>
      </c>
      <c r="B328" s="53" t="s">
        <v>484</v>
      </c>
      <c r="C328" s="50">
        <v>43919</v>
      </c>
      <c r="D328" s="51" t="s">
        <v>280</v>
      </c>
      <c r="E328" s="59" t="s">
        <v>192</v>
      </c>
      <c r="F328" s="51" t="s">
        <v>201</v>
      </c>
      <c r="G328" s="51" t="s">
        <v>47</v>
      </c>
      <c r="H328" s="56">
        <v>3000000</v>
      </c>
      <c r="I328" s="56">
        <v>3000000</v>
      </c>
      <c r="J328" s="21" t="s">
        <v>48</v>
      </c>
      <c r="K328" s="192" t="s">
        <v>483</v>
      </c>
    </row>
    <row r="329" spans="1:11" ht="51.75" customHeight="1" x14ac:dyDescent="0.2">
      <c r="A329" s="100">
        <v>801015</v>
      </c>
      <c r="B329" s="53" t="s">
        <v>485</v>
      </c>
      <c r="C329" s="50">
        <v>43919</v>
      </c>
      <c r="D329" s="51" t="s">
        <v>280</v>
      </c>
      <c r="E329" s="59" t="s">
        <v>192</v>
      </c>
      <c r="F329" s="51" t="s">
        <v>201</v>
      </c>
      <c r="G329" s="51" t="s">
        <v>47</v>
      </c>
      <c r="H329" s="56">
        <v>1300000</v>
      </c>
      <c r="I329" s="56">
        <v>1300000</v>
      </c>
      <c r="J329" s="21" t="s">
        <v>48</v>
      </c>
      <c r="K329" s="192" t="s">
        <v>483</v>
      </c>
    </row>
    <row r="330" spans="1:11" ht="87" customHeight="1" x14ac:dyDescent="0.2">
      <c r="A330" s="100">
        <v>801015</v>
      </c>
      <c r="B330" s="53" t="s">
        <v>486</v>
      </c>
      <c r="C330" s="50">
        <v>43919</v>
      </c>
      <c r="D330" s="51" t="s">
        <v>280</v>
      </c>
      <c r="E330" s="59" t="s">
        <v>192</v>
      </c>
      <c r="F330" s="51" t="s">
        <v>201</v>
      </c>
      <c r="G330" s="51" t="s">
        <v>47</v>
      </c>
      <c r="H330" s="56">
        <v>7000000</v>
      </c>
      <c r="I330" s="56">
        <v>7000000</v>
      </c>
      <c r="J330" s="21" t="s">
        <v>48</v>
      </c>
      <c r="K330" s="192" t="s">
        <v>483</v>
      </c>
    </row>
    <row r="331" spans="1:11" ht="78.75" x14ac:dyDescent="0.2">
      <c r="A331" s="100">
        <v>801015</v>
      </c>
      <c r="B331" s="53" t="s">
        <v>487</v>
      </c>
      <c r="C331" s="50">
        <v>43919</v>
      </c>
      <c r="D331" s="51" t="s">
        <v>280</v>
      </c>
      <c r="E331" s="59" t="s">
        <v>192</v>
      </c>
      <c r="F331" s="51" t="s">
        <v>201</v>
      </c>
      <c r="G331" s="51" t="s">
        <v>47</v>
      </c>
      <c r="H331" s="56">
        <v>1224300</v>
      </c>
      <c r="I331" s="56">
        <v>1224300</v>
      </c>
      <c r="J331" s="21" t="s">
        <v>48</v>
      </c>
      <c r="K331" s="192" t="s">
        <v>483</v>
      </c>
    </row>
    <row r="332" spans="1:11" ht="114" customHeight="1" x14ac:dyDescent="0.2">
      <c r="A332" s="100">
        <v>801015</v>
      </c>
      <c r="B332" s="53" t="s">
        <v>487</v>
      </c>
      <c r="C332" s="50">
        <v>43919</v>
      </c>
      <c r="D332" s="51" t="s">
        <v>280</v>
      </c>
      <c r="E332" s="59" t="s">
        <v>192</v>
      </c>
      <c r="F332" s="51" t="s">
        <v>201</v>
      </c>
      <c r="G332" s="51" t="s">
        <v>47</v>
      </c>
      <c r="H332" s="56">
        <v>9200000</v>
      </c>
      <c r="I332" s="56">
        <v>9200000</v>
      </c>
      <c r="J332" s="21" t="s">
        <v>48</v>
      </c>
      <c r="K332" s="192" t="s">
        <v>483</v>
      </c>
    </row>
    <row r="333" spans="1:11" ht="76.5" customHeight="1" x14ac:dyDescent="0.2">
      <c r="A333" s="100">
        <v>801015</v>
      </c>
      <c r="B333" s="53" t="s">
        <v>488</v>
      </c>
      <c r="C333" s="50">
        <v>43919</v>
      </c>
      <c r="D333" s="51" t="s">
        <v>280</v>
      </c>
      <c r="E333" s="59" t="s">
        <v>192</v>
      </c>
      <c r="F333" s="51" t="s">
        <v>201</v>
      </c>
      <c r="G333" s="51" t="s">
        <v>47</v>
      </c>
      <c r="H333" s="56">
        <v>5000000</v>
      </c>
      <c r="I333" s="56">
        <v>5000000</v>
      </c>
      <c r="J333" s="21" t="s">
        <v>48</v>
      </c>
      <c r="K333" s="192" t="s">
        <v>483</v>
      </c>
    </row>
    <row r="334" spans="1:11" ht="90" x14ac:dyDescent="0.2">
      <c r="A334" s="100">
        <v>801015</v>
      </c>
      <c r="B334" s="53" t="s">
        <v>489</v>
      </c>
      <c r="C334" s="50">
        <v>43919</v>
      </c>
      <c r="D334" s="51" t="s">
        <v>280</v>
      </c>
      <c r="E334" s="59" t="s">
        <v>192</v>
      </c>
      <c r="F334" s="51" t="s">
        <v>201</v>
      </c>
      <c r="G334" s="51" t="s">
        <v>47</v>
      </c>
      <c r="H334" s="56">
        <v>3000000</v>
      </c>
      <c r="I334" s="56">
        <v>3000000</v>
      </c>
      <c r="J334" s="21" t="s">
        <v>48</v>
      </c>
      <c r="K334" s="192" t="s">
        <v>483</v>
      </c>
    </row>
    <row r="335" spans="1:11" ht="45" customHeight="1" x14ac:dyDescent="0.2">
      <c r="A335" s="100">
        <v>801015</v>
      </c>
      <c r="B335" s="53" t="s">
        <v>490</v>
      </c>
      <c r="C335" s="50">
        <v>43919</v>
      </c>
      <c r="D335" s="51" t="s">
        <v>280</v>
      </c>
      <c r="E335" s="59" t="s">
        <v>192</v>
      </c>
      <c r="F335" s="51" t="s">
        <v>201</v>
      </c>
      <c r="G335" s="51" t="s">
        <v>47</v>
      </c>
      <c r="H335" s="56">
        <v>20000000</v>
      </c>
      <c r="I335" s="56">
        <v>20000000</v>
      </c>
      <c r="J335" s="21" t="s">
        <v>48</v>
      </c>
      <c r="K335" s="192" t="s">
        <v>483</v>
      </c>
    </row>
    <row r="336" spans="1:11" ht="78" customHeight="1" x14ac:dyDescent="0.2">
      <c r="A336" s="100">
        <v>801015</v>
      </c>
      <c r="B336" s="53" t="s">
        <v>491</v>
      </c>
      <c r="C336" s="50">
        <v>43919</v>
      </c>
      <c r="D336" s="51" t="s">
        <v>280</v>
      </c>
      <c r="E336" s="59" t="s">
        <v>192</v>
      </c>
      <c r="F336" s="51" t="s">
        <v>201</v>
      </c>
      <c r="G336" s="51" t="s">
        <v>47</v>
      </c>
      <c r="H336" s="56">
        <v>2400000</v>
      </c>
      <c r="I336" s="56">
        <v>2400000</v>
      </c>
      <c r="J336" s="21" t="s">
        <v>48</v>
      </c>
      <c r="K336" s="192" t="s">
        <v>483</v>
      </c>
    </row>
    <row r="337" spans="1:15" ht="84" customHeight="1" x14ac:dyDescent="0.2">
      <c r="A337" s="100">
        <v>801015</v>
      </c>
      <c r="B337" s="53" t="s">
        <v>492</v>
      </c>
      <c r="C337" s="50">
        <v>43919</v>
      </c>
      <c r="D337" s="51" t="s">
        <v>280</v>
      </c>
      <c r="E337" s="59" t="s">
        <v>192</v>
      </c>
      <c r="F337" s="51" t="s">
        <v>392</v>
      </c>
      <c r="G337" s="51" t="s">
        <v>47</v>
      </c>
      <c r="H337" s="56">
        <v>1500000</v>
      </c>
      <c r="I337" s="56">
        <v>1500000</v>
      </c>
      <c r="J337" s="21" t="s">
        <v>48</v>
      </c>
      <c r="K337" s="192" t="s">
        <v>483</v>
      </c>
    </row>
    <row r="338" spans="1:15" ht="71.25" customHeight="1" x14ac:dyDescent="0.2">
      <c r="A338" s="100">
        <v>801015</v>
      </c>
      <c r="B338" s="53" t="s">
        <v>493</v>
      </c>
      <c r="C338" s="50">
        <v>43919</v>
      </c>
      <c r="D338" s="51" t="s">
        <v>280</v>
      </c>
      <c r="E338" s="59" t="s">
        <v>192</v>
      </c>
      <c r="F338" s="51" t="s">
        <v>222</v>
      </c>
      <c r="G338" s="51" t="s">
        <v>47</v>
      </c>
      <c r="H338" s="56">
        <v>17708000</v>
      </c>
      <c r="I338" s="56">
        <v>17708000</v>
      </c>
      <c r="J338" s="21" t="s">
        <v>48</v>
      </c>
      <c r="K338" s="192" t="s">
        <v>483</v>
      </c>
    </row>
    <row r="339" spans="1:15" ht="60.75" customHeight="1" x14ac:dyDescent="0.2">
      <c r="A339" s="100">
        <v>801015</v>
      </c>
      <c r="B339" s="53" t="s">
        <v>494</v>
      </c>
      <c r="C339" s="50">
        <v>43919</v>
      </c>
      <c r="D339" s="51" t="s">
        <v>280</v>
      </c>
      <c r="E339" s="59" t="s">
        <v>192</v>
      </c>
      <c r="F339" s="51" t="s">
        <v>222</v>
      </c>
      <c r="G339" s="51" t="s">
        <v>47</v>
      </c>
      <c r="H339" s="56">
        <v>3905000</v>
      </c>
      <c r="I339" s="56">
        <v>3905000</v>
      </c>
      <c r="J339" s="21" t="s">
        <v>48</v>
      </c>
      <c r="K339" s="192" t="s">
        <v>483</v>
      </c>
    </row>
    <row r="340" spans="1:15" ht="56.25" x14ac:dyDescent="0.2">
      <c r="A340" s="100">
        <v>801015</v>
      </c>
      <c r="B340" s="53" t="s">
        <v>495</v>
      </c>
      <c r="C340" s="50">
        <v>43919</v>
      </c>
      <c r="D340" s="51" t="s">
        <v>280</v>
      </c>
      <c r="E340" s="59" t="s">
        <v>192</v>
      </c>
      <c r="F340" s="51" t="s">
        <v>201</v>
      </c>
      <c r="G340" s="51" t="s">
        <v>47</v>
      </c>
      <c r="H340" s="56">
        <v>10000000</v>
      </c>
      <c r="I340" s="56">
        <v>10000000</v>
      </c>
      <c r="J340" s="21" t="s">
        <v>48</v>
      </c>
      <c r="K340" s="192" t="s">
        <v>483</v>
      </c>
    </row>
    <row r="341" spans="1:15" ht="56.25" x14ac:dyDescent="0.2">
      <c r="A341" s="100">
        <v>801015</v>
      </c>
      <c r="B341" s="121" t="s">
        <v>496</v>
      </c>
      <c r="C341" s="50">
        <v>43919</v>
      </c>
      <c r="D341" s="51" t="s">
        <v>280</v>
      </c>
      <c r="E341" s="59" t="s">
        <v>192</v>
      </c>
      <c r="F341" s="51" t="s">
        <v>201</v>
      </c>
      <c r="G341" s="51" t="s">
        <v>47</v>
      </c>
      <c r="H341" s="199">
        <v>15000000</v>
      </c>
      <c r="I341" s="199">
        <v>15000000</v>
      </c>
      <c r="J341" s="21"/>
      <c r="K341" s="192" t="s">
        <v>483</v>
      </c>
    </row>
    <row r="342" spans="1:15" ht="56.25" x14ac:dyDescent="0.2">
      <c r="A342" s="100">
        <v>801015</v>
      </c>
      <c r="B342" s="121" t="s">
        <v>497</v>
      </c>
      <c r="C342" s="50">
        <v>43919</v>
      </c>
      <c r="D342" s="51" t="s">
        <v>280</v>
      </c>
      <c r="E342" s="59" t="s">
        <v>192</v>
      </c>
      <c r="F342" s="51" t="s">
        <v>201</v>
      </c>
      <c r="G342" s="51" t="s">
        <v>47</v>
      </c>
      <c r="H342" s="199">
        <v>24000000</v>
      </c>
      <c r="I342" s="199">
        <v>24000000</v>
      </c>
      <c r="J342" s="21"/>
      <c r="K342" s="192" t="s">
        <v>483</v>
      </c>
    </row>
    <row r="343" spans="1:15" ht="74.25" customHeight="1" x14ac:dyDescent="0.2">
      <c r="A343" s="100">
        <v>801015</v>
      </c>
      <c r="B343" s="53" t="s">
        <v>498</v>
      </c>
      <c r="C343" s="50">
        <v>43919</v>
      </c>
      <c r="D343" s="51" t="s">
        <v>280</v>
      </c>
      <c r="E343" s="59" t="s">
        <v>192</v>
      </c>
      <c r="F343" s="51" t="s">
        <v>201</v>
      </c>
      <c r="G343" s="51" t="s">
        <v>47</v>
      </c>
      <c r="H343" s="56">
        <v>640000</v>
      </c>
      <c r="I343" s="56">
        <v>640000</v>
      </c>
      <c r="J343" s="21" t="s">
        <v>48</v>
      </c>
      <c r="K343" s="192" t="s">
        <v>483</v>
      </c>
    </row>
    <row r="344" spans="1:15" ht="15" x14ac:dyDescent="0.25">
      <c r="A344" s="337" t="s">
        <v>499</v>
      </c>
      <c r="B344" s="338"/>
      <c r="C344" s="338"/>
      <c r="D344" s="338"/>
      <c r="E344" s="338"/>
      <c r="F344" s="338"/>
      <c r="G344" s="339"/>
      <c r="H344" s="44">
        <f>SUM(H317:H343)</f>
        <v>193527300</v>
      </c>
      <c r="I344" s="44">
        <f>SUM(I317:I343)</f>
        <v>193527300</v>
      </c>
      <c r="J344" s="158"/>
      <c r="K344" s="159"/>
    </row>
    <row r="345" spans="1:15" ht="15" x14ac:dyDescent="0.25">
      <c r="A345" s="311" t="s">
        <v>500</v>
      </c>
      <c r="B345" s="323"/>
      <c r="C345" s="323"/>
      <c r="D345" s="323"/>
      <c r="E345" s="323"/>
      <c r="F345" s="323"/>
      <c r="G345" s="323"/>
      <c r="H345" s="323"/>
      <c r="I345" s="323"/>
      <c r="J345" s="323"/>
      <c r="K345" s="323"/>
    </row>
    <row r="346" spans="1:15" ht="45" x14ac:dyDescent="0.2">
      <c r="A346" s="100">
        <v>801015</v>
      </c>
      <c r="B346" s="200" t="s">
        <v>501</v>
      </c>
      <c r="C346" s="65">
        <v>43876</v>
      </c>
      <c r="D346" s="59" t="s">
        <v>420</v>
      </c>
      <c r="E346" s="59" t="s">
        <v>192</v>
      </c>
      <c r="F346" s="51" t="s">
        <v>46</v>
      </c>
      <c r="G346" s="51" t="s">
        <v>47</v>
      </c>
      <c r="H346" s="61">
        <v>107306490</v>
      </c>
      <c r="I346" s="61">
        <v>107306490</v>
      </c>
      <c r="J346" s="59" t="s">
        <v>48</v>
      </c>
      <c r="K346" s="64" t="s">
        <v>502</v>
      </c>
    </row>
    <row r="347" spans="1:15" ht="15" x14ac:dyDescent="0.25">
      <c r="A347" s="337" t="s">
        <v>145</v>
      </c>
      <c r="B347" s="338"/>
      <c r="C347" s="338"/>
      <c r="D347" s="338"/>
      <c r="E347" s="338"/>
      <c r="F347" s="338"/>
      <c r="G347" s="339"/>
      <c r="H347" s="44">
        <f>SUM(H346:H346)</f>
        <v>107306490</v>
      </c>
      <c r="I347" s="44">
        <f>SUM(I346:I346)</f>
        <v>107306490</v>
      </c>
      <c r="J347" s="158"/>
      <c r="K347" s="159"/>
    </row>
    <row r="348" spans="1:15" ht="15" x14ac:dyDescent="0.25">
      <c r="A348" s="321" t="s">
        <v>503</v>
      </c>
      <c r="B348" s="322"/>
      <c r="C348" s="322"/>
      <c r="D348" s="322"/>
      <c r="E348" s="322"/>
      <c r="F348" s="322"/>
      <c r="G348" s="331"/>
      <c r="H348" s="201">
        <f>H286+H289+H315+H344+H347</f>
        <v>676927806</v>
      </c>
      <c r="I348" s="201">
        <f>I286+I289+I315+I344+I347</f>
        <v>676927806</v>
      </c>
      <c r="J348" s="158"/>
      <c r="K348" s="159"/>
    </row>
    <row r="349" spans="1:15" ht="15" x14ac:dyDescent="0.25">
      <c r="A349" s="321" t="s">
        <v>504</v>
      </c>
      <c r="B349" s="322"/>
      <c r="C349" s="322"/>
      <c r="D349" s="322"/>
      <c r="E349" s="322"/>
      <c r="F349" s="322"/>
      <c r="G349" s="322"/>
      <c r="H349" s="322"/>
      <c r="I349" s="322"/>
      <c r="J349" s="322"/>
      <c r="K349" s="322"/>
    </row>
    <row r="350" spans="1:15" ht="57" customHeight="1" x14ac:dyDescent="0.2">
      <c r="A350" s="100" t="s">
        <v>505</v>
      </c>
      <c r="B350" s="53" t="s">
        <v>506</v>
      </c>
      <c r="C350" s="65">
        <v>43862</v>
      </c>
      <c r="D350" s="59" t="s">
        <v>420</v>
      </c>
      <c r="E350" s="59" t="s">
        <v>218</v>
      </c>
      <c r="F350" s="59" t="s">
        <v>201</v>
      </c>
      <c r="G350" s="51" t="s">
        <v>47</v>
      </c>
      <c r="H350" s="202">
        <v>331225006</v>
      </c>
      <c r="I350" s="202">
        <v>331225006</v>
      </c>
      <c r="J350" s="59" t="s">
        <v>383</v>
      </c>
      <c r="K350" s="192" t="s">
        <v>507</v>
      </c>
      <c r="L350" s="6"/>
    </row>
    <row r="351" spans="1:15" ht="98.25" customHeight="1" x14ac:dyDescent="0.2">
      <c r="A351" s="100" t="s">
        <v>505</v>
      </c>
      <c r="B351" s="53" t="s">
        <v>508</v>
      </c>
      <c r="C351" s="65">
        <v>43862</v>
      </c>
      <c r="D351" s="59" t="s">
        <v>420</v>
      </c>
      <c r="E351" s="59" t="s">
        <v>218</v>
      </c>
      <c r="F351" s="59" t="s">
        <v>201</v>
      </c>
      <c r="G351" s="51" t="s">
        <v>47</v>
      </c>
      <c r="H351" s="202">
        <v>230000000</v>
      </c>
      <c r="I351" s="202">
        <v>230000000</v>
      </c>
      <c r="J351" s="59" t="s">
        <v>383</v>
      </c>
      <c r="K351" s="192" t="s">
        <v>509</v>
      </c>
      <c r="L351" s="6"/>
    </row>
    <row r="352" spans="1:15" ht="90" x14ac:dyDescent="0.2">
      <c r="A352" s="102">
        <v>721015</v>
      </c>
      <c r="B352" s="53" t="s">
        <v>510</v>
      </c>
      <c r="C352" s="65">
        <v>43889</v>
      </c>
      <c r="D352" s="59" t="s">
        <v>420</v>
      </c>
      <c r="E352" s="59" t="s">
        <v>192</v>
      </c>
      <c r="F352" s="59" t="s">
        <v>201</v>
      </c>
      <c r="G352" s="51" t="s">
        <v>47</v>
      </c>
      <c r="H352" s="277">
        <v>76368000</v>
      </c>
      <c r="I352" s="277">
        <v>76368000</v>
      </c>
      <c r="J352" s="59" t="s">
        <v>48</v>
      </c>
      <c r="K352" s="192" t="s">
        <v>511</v>
      </c>
      <c r="L352" s="6"/>
      <c r="M352" s="275"/>
      <c r="N352" s="6"/>
      <c r="O352" s="6"/>
    </row>
    <row r="353" spans="1:15" ht="15" x14ac:dyDescent="0.25">
      <c r="A353" s="321" t="s">
        <v>512</v>
      </c>
      <c r="B353" s="322"/>
      <c r="C353" s="322"/>
      <c r="D353" s="322"/>
      <c r="E353" s="322"/>
      <c r="F353" s="322"/>
      <c r="G353" s="331"/>
      <c r="H353" s="203">
        <f>SUM(H350:H352)</f>
        <v>637593006</v>
      </c>
      <c r="I353" s="203">
        <f>SUM(I350:I352)</f>
        <v>637593006</v>
      </c>
      <c r="J353" s="184"/>
      <c r="K353" s="185"/>
    </row>
    <row r="354" spans="1:15" ht="15" x14ac:dyDescent="0.25">
      <c r="A354" s="321" t="s">
        <v>513</v>
      </c>
      <c r="B354" s="322"/>
      <c r="C354" s="322"/>
      <c r="D354" s="322"/>
      <c r="E354" s="322"/>
      <c r="F354" s="322"/>
      <c r="G354" s="322"/>
      <c r="H354" s="322"/>
      <c r="I354" s="322"/>
      <c r="J354" s="322"/>
      <c r="K354" s="322"/>
    </row>
    <row r="355" spans="1:15" ht="146.25" x14ac:dyDescent="0.2">
      <c r="A355" s="204" t="s">
        <v>514</v>
      </c>
      <c r="B355" s="200" t="s">
        <v>515</v>
      </c>
      <c r="C355" s="205" t="s">
        <v>516</v>
      </c>
      <c r="D355" s="206" t="s">
        <v>191</v>
      </c>
      <c r="E355" s="206" t="s">
        <v>218</v>
      </c>
      <c r="F355" s="206" t="s">
        <v>517</v>
      </c>
      <c r="G355" s="206" t="s">
        <v>47</v>
      </c>
      <c r="H355" s="207">
        <v>1860577070</v>
      </c>
      <c r="I355" s="207">
        <v>1860577070</v>
      </c>
      <c r="J355" s="208" t="s">
        <v>383</v>
      </c>
      <c r="K355" s="64" t="s">
        <v>518</v>
      </c>
      <c r="L355" s="6"/>
      <c r="M355" s="6"/>
      <c r="N355" s="6"/>
    </row>
    <row r="356" spans="1:15" ht="45" x14ac:dyDescent="0.2">
      <c r="A356" s="209"/>
      <c r="B356" s="210" t="s">
        <v>519</v>
      </c>
      <c r="C356" s="91">
        <v>43952</v>
      </c>
      <c r="D356" s="22" t="s">
        <v>191</v>
      </c>
      <c r="E356" s="22"/>
      <c r="F356" s="22"/>
      <c r="G356" s="22"/>
      <c r="H356" s="207"/>
      <c r="I356" s="207"/>
      <c r="J356" s="208"/>
      <c r="K356" s="64" t="s">
        <v>518</v>
      </c>
    </row>
    <row r="357" spans="1:15" ht="15.75" thickBot="1" x14ac:dyDescent="0.3">
      <c r="A357" s="321" t="s">
        <v>520</v>
      </c>
      <c r="B357" s="322"/>
      <c r="C357" s="322"/>
      <c r="D357" s="322"/>
      <c r="E357" s="322"/>
      <c r="F357" s="322"/>
      <c r="G357" s="331"/>
      <c r="H357" s="101">
        <f>SUM(H355:H355)</f>
        <v>1860577070</v>
      </c>
      <c r="I357" s="101">
        <f>SUM(I355:I355)</f>
        <v>1860577070</v>
      </c>
      <c r="J357" s="211"/>
      <c r="K357" s="185"/>
    </row>
    <row r="358" spans="1:15" ht="15.75" thickBot="1" x14ac:dyDescent="0.3">
      <c r="A358" s="350" t="s">
        <v>521</v>
      </c>
      <c r="B358" s="351"/>
      <c r="C358" s="351"/>
      <c r="D358" s="351"/>
      <c r="E358" s="351"/>
      <c r="F358" s="351"/>
      <c r="G358" s="352"/>
      <c r="H358" s="212">
        <f>H268+H271+H276+H348+H353+H357</f>
        <v>12582671195</v>
      </c>
      <c r="I358" s="212">
        <f>I268+I271+I276+I348+I353+I357</f>
        <v>12582671195</v>
      </c>
      <c r="J358" s="213"/>
      <c r="K358" s="214"/>
    </row>
    <row r="359" spans="1:15" ht="15" x14ac:dyDescent="0.25">
      <c r="A359" s="353" t="s">
        <v>522</v>
      </c>
      <c r="B359" s="353"/>
      <c r="C359" s="353"/>
      <c r="D359" s="353"/>
      <c r="E359" s="353"/>
      <c r="F359" s="353"/>
      <c r="G359" s="353"/>
      <c r="H359" s="215">
        <f>H204+H358</f>
        <v>17271956568.993</v>
      </c>
      <c r="I359" s="215">
        <f>I204+I358</f>
        <v>17271956568.993</v>
      </c>
      <c r="J359" s="216"/>
      <c r="K359" s="214"/>
    </row>
    <row r="360" spans="1:15" s="68" customFormat="1" ht="15.75" thickBot="1" x14ac:dyDescent="0.25">
      <c r="A360" s="340" t="s">
        <v>523</v>
      </c>
      <c r="B360" s="341"/>
      <c r="C360" s="341"/>
      <c r="D360" s="341"/>
      <c r="E360" s="341"/>
      <c r="F360" s="341"/>
      <c r="G360" s="341"/>
      <c r="H360" s="341"/>
      <c r="I360" s="341"/>
      <c r="J360" s="341"/>
      <c r="K360" s="341"/>
      <c r="L360" s="41"/>
      <c r="M360" s="41"/>
      <c r="N360" s="41"/>
      <c r="O360" s="41"/>
    </row>
    <row r="361" spans="1:15" ht="15" x14ac:dyDescent="0.25">
      <c r="A361" s="342" t="s">
        <v>524</v>
      </c>
      <c r="B361" s="343"/>
      <c r="C361" s="343"/>
      <c r="D361" s="343"/>
      <c r="E361" s="343"/>
      <c r="F361" s="343"/>
      <c r="G361" s="343"/>
      <c r="H361" s="343"/>
      <c r="I361" s="343"/>
      <c r="J361" s="343"/>
      <c r="K361" s="343"/>
    </row>
    <row r="362" spans="1:15" ht="14.25" customHeight="1" x14ac:dyDescent="0.2">
      <c r="A362" s="344" t="s">
        <v>525</v>
      </c>
      <c r="B362" s="344"/>
      <c r="C362" s="344"/>
      <c r="D362" s="344"/>
      <c r="E362" s="344"/>
      <c r="F362" s="344"/>
      <c r="G362" s="344"/>
      <c r="H362" s="344"/>
      <c r="I362" s="344"/>
      <c r="J362" s="344"/>
      <c r="K362" s="344"/>
      <c r="L362" s="86"/>
    </row>
    <row r="363" spans="1:15" s="87" customFormat="1" ht="56.25" x14ac:dyDescent="0.2">
      <c r="A363" s="100">
        <v>811120</v>
      </c>
      <c r="B363" s="82" t="s">
        <v>526</v>
      </c>
      <c r="C363" s="217" t="s">
        <v>527</v>
      </c>
      <c r="D363" s="218" t="s">
        <v>217</v>
      </c>
      <c r="E363" s="218" t="s">
        <v>45</v>
      </c>
      <c r="F363" s="218" t="s">
        <v>201</v>
      </c>
      <c r="G363" s="218" t="s">
        <v>47</v>
      </c>
      <c r="H363" s="219">
        <v>1000000</v>
      </c>
      <c r="I363" s="219">
        <v>1000000</v>
      </c>
      <c r="J363" s="218" t="s">
        <v>48</v>
      </c>
      <c r="K363" s="121" t="s">
        <v>528</v>
      </c>
      <c r="L363" s="86"/>
      <c r="M363" s="86"/>
      <c r="N363" s="86"/>
      <c r="O363" s="86"/>
    </row>
    <row r="364" spans="1:15" ht="14.25" customHeight="1" x14ac:dyDescent="0.2">
      <c r="A364" s="345" t="s">
        <v>529</v>
      </c>
      <c r="B364" s="346"/>
      <c r="C364" s="346"/>
      <c r="D364" s="346"/>
      <c r="E364" s="346"/>
      <c r="F364" s="346"/>
      <c r="G364" s="346"/>
      <c r="H364" s="346"/>
      <c r="I364" s="346"/>
      <c r="J364" s="346"/>
      <c r="K364" s="346"/>
      <c r="L364" s="86"/>
    </row>
    <row r="365" spans="1:15" ht="45" x14ac:dyDescent="0.2">
      <c r="A365" s="220">
        <v>801615</v>
      </c>
      <c r="B365" s="53" t="s">
        <v>530</v>
      </c>
      <c r="C365" s="221" t="s">
        <v>531</v>
      </c>
      <c r="D365" s="40" t="s">
        <v>217</v>
      </c>
      <c r="E365" s="40" t="s">
        <v>45</v>
      </c>
      <c r="F365" s="40" t="s">
        <v>532</v>
      </c>
      <c r="G365" s="40" t="s">
        <v>47</v>
      </c>
      <c r="H365" s="222">
        <v>97193088</v>
      </c>
      <c r="I365" s="222">
        <v>97193088</v>
      </c>
      <c r="J365" s="59" t="s">
        <v>48</v>
      </c>
      <c r="K365" s="90" t="s">
        <v>533</v>
      </c>
      <c r="L365" s="86"/>
    </row>
    <row r="366" spans="1:15" x14ac:dyDescent="0.2">
      <c r="A366" s="345" t="s">
        <v>534</v>
      </c>
      <c r="B366" s="346"/>
      <c r="C366" s="346"/>
      <c r="D366" s="346"/>
      <c r="E366" s="346"/>
      <c r="F366" s="346"/>
      <c r="G366" s="346"/>
      <c r="H366" s="346"/>
      <c r="I366" s="346"/>
      <c r="J366" s="346"/>
      <c r="K366" s="346"/>
      <c r="L366" s="86"/>
    </row>
    <row r="367" spans="1:15" ht="111" customHeight="1" x14ac:dyDescent="0.2">
      <c r="A367" s="21" t="s">
        <v>244</v>
      </c>
      <c r="B367" s="90" t="s">
        <v>535</v>
      </c>
      <c r="C367" s="221" t="s">
        <v>536</v>
      </c>
      <c r="D367" s="40" t="s">
        <v>250</v>
      </c>
      <c r="E367" s="40" t="s">
        <v>45</v>
      </c>
      <c r="F367" s="40" t="s">
        <v>222</v>
      </c>
      <c r="G367" s="40" t="s">
        <v>47</v>
      </c>
      <c r="H367" s="222">
        <v>4000000</v>
      </c>
      <c r="I367" s="222">
        <v>4000000</v>
      </c>
      <c r="J367" s="59" t="s">
        <v>48</v>
      </c>
      <c r="K367" s="90" t="s">
        <v>537</v>
      </c>
      <c r="L367" s="86"/>
    </row>
    <row r="368" spans="1:15" ht="15.75" thickBot="1" x14ac:dyDescent="0.3">
      <c r="A368" s="347" t="s">
        <v>538</v>
      </c>
      <c r="B368" s="348"/>
      <c r="C368" s="348"/>
      <c r="D368" s="348"/>
      <c r="E368" s="348"/>
      <c r="F368" s="348"/>
      <c r="G368" s="349"/>
      <c r="H368" s="223">
        <f>H363+H365+H367</f>
        <v>102193088</v>
      </c>
      <c r="I368" s="223">
        <f>SUM(I362:I367)</f>
        <v>102193088</v>
      </c>
      <c r="J368" s="224"/>
      <c r="K368" s="177"/>
      <c r="L368" s="86"/>
    </row>
    <row r="369" spans="1:15" ht="15.75" thickBot="1" x14ac:dyDescent="0.3">
      <c r="A369" s="350" t="s">
        <v>539</v>
      </c>
      <c r="B369" s="351"/>
      <c r="C369" s="351"/>
      <c r="D369" s="351"/>
      <c r="E369" s="351"/>
      <c r="F369" s="351"/>
      <c r="G369" s="351"/>
      <c r="H369" s="351"/>
      <c r="I369" s="351"/>
      <c r="J369" s="351"/>
      <c r="K369" s="359"/>
      <c r="L369" s="86"/>
    </row>
    <row r="370" spans="1:15" x14ac:dyDescent="0.2">
      <c r="A370" s="360" t="s">
        <v>540</v>
      </c>
      <c r="B370" s="361"/>
      <c r="C370" s="361"/>
      <c r="D370" s="361"/>
      <c r="E370" s="361"/>
      <c r="F370" s="361"/>
      <c r="G370" s="361"/>
      <c r="H370" s="361"/>
      <c r="I370" s="361"/>
      <c r="J370" s="361"/>
      <c r="K370" s="361"/>
      <c r="L370" s="86"/>
    </row>
    <row r="371" spans="1:15" ht="74.25" customHeight="1" x14ac:dyDescent="0.2">
      <c r="A371" s="100">
        <v>101716</v>
      </c>
      <c r="B371" s="64" t="s">
        <v>541</v>
      </c>
      <c r="C371" s="225" t="s">
        <v>531</v>
      </c>
      <c r="D371" s="225" t="s">
        <v>228</v>
      </c>
      <c r="E371" s="225" t="s">
        <v>222</v>
      </c>
      <c r="F371" s="225" t="s">
        <v>222</v>
      </c>
      <c r="G371" s="40" t="s">
        <v>47</v>
      </c>
      <c r="H371" s="226">
        <v>17500000</v>
      </c>
      <c r="I371" s="226">
        <v>17500000</v>
      </c>
      <c r="J371" s="59" t="s">
        <v>48</v>
      </c>
      <c r="K371" s="53" t="s">
        <v>542</v>
      </c>
      <c r="L371" s="86"/>
    </row>
    <row r="372" spans="1:15" ht="45" x14ac:dyDescent="0.2">
      <c r="A372" s="220">
        <v>801615</v>
      </c>
      <c r="B372" s="64" t="s">
        <v>530</v>
      </c>
      <c r="C372" s="40" t="s">
        <v>531</v>
      </c>
      <c r="D372" s="40" t="s">
        <v>217</v>
      </c>
      <c r="E372" s="40" t="s">
        <v>45</v>
      </c>
      <c r="F372" s="40" t="s">
        <v>532</v>
      </c>
      <c r="G372" s="40" t="s">
        <v>47</v>
      </c>
      <c r="H372" s="61">
        <v>133000000</v>
      </c>
      <c r="I372" s="61">
        <v>133000000</v>
      </c>
      <c r="J372" s="59" t="s">
        <v>48</v>
      </c>
      <c r="K372" s="53" t="s">
        <v>543</v>
      </c>
      <c r="L372" s="86"/>
    </row>
    <row r="373" spans="1:15" ht="15" x14ac:dyDescent="0.25">
      <c r="A373" s="354" t="s">
        <v>544</v>
      </c>
      <c r="B373" s="355"/>
      <c r="C373" s="355"/>
      <c r="D373" s="355"/>
      <c r="E373" s="355"/>
      <c r="F373" s="355"/>
      <c r="G373" s="358"/>
      <c r="H373" s="227">
        <f>SUM(H371:H372)</f>
        <v>150500000</v>
      </c>
      <c r="I373" s="227">
        <f>SUM(I370:I372)</f>
        <v>150500000</v>
      </c>
      <c r="J373" s="228"/>
      <c r="K373" s="228"/>
      <c r="L373" s="86"/>
    </row>
    <row r="374" spans="1:15" ht="15" x14ac:dyDescent="0.25">
      <c r="A374" s="354" t="s">
        <v>545</v>
      </c>
      <c r="B374" s="355"/>
      <c r="C374" s="355"/>
      <c r="D374" s="355"/>
      <c r="E374" s="355"/>
      <c r="F374" s="355"/>
      <c r="G374" s="355"/>
      <c r="H374" s="355"/>
      <c r="I374" s="355"/>
      <c r="J374" s="355"/>
      <c r="K374" s="355"/>
      <c r="L374" s="86"/>
    </row>
    <row r="375" spans="1:15" x14ac:dyDescent="0.2">
      <c r="A375" s="360" t="s">
        <v>540</v>
      </c>
      <c r="B375" s="361"/>
      <c r="C375" s="361"/>
      <c r="D375" s="361"/>
      <c r="E375" s="361"/>
      <c r="F375" s="361"/>
      <c r="G375" s="361"/>
      <c r="H375" s="361"/>
      <c r="I375" s="361"/>
      <c r="J375" s="361"/>
      <c r="K375" s="361"/>
      <c r="L375" s="86"/>
    </row>
    <row r="376" spans="1:15" s="234" customFormat="1" ht="56.25" x14ac:dyDescent="0.2">
      <c r="A376" s="100">
        <v>801015</v>
      </c>
      <c r="B376" s="229" t="s">
        <v>546</v>
      </c>
      <c r="C376" s="230">
        <v>43862</v>
      </c>
      <c r="D376" s="231" t="s">
        <v>420</v>
      </c>
      <c r="E376" s="231" t="s">
        <v>45</v>
      </c>
      <c r="F376" s="231" t="s">
        <v>201</v>
      </c>
      <c r="G376" s="231" t="s">
        <v>47</v>
      </c>
      <c r="H376" s="232">
        <v>20000000</v>
      </c>
      <c r="I376" s="232">
        <v>20000000</v>
      </c>
      <c r="J376" s="166" t="s">
        <v>48</v>
      </c>
      <c r="K376" s="64" t="s">
        <v>547</v>
      </c>
      <c r="L376" s="86"/>
      <c r="M376" s="41"/>
      <c r="N376" s="233"/>
      <c r="O376" s="233"/>
    </row>
    <row r="377" spans="1:15" s="234" customFormat="1" ht="56.25" x14ac:dyDescent="0.2">
      <c r="A377" s="133">
        <v>451117</v>
      </c>
      <c r="B377" s="64" t="s">
        <v>548</v>
      </c>
      <c r="C377" s="230">
        <v>43862</v>
      </c>
      <c r="D377" s="231" t="s">
        <v>420</v>
      </c>
      <c r="E377" s="231" t="s">
        <v>45</v>
      </c>
      <c r="F377" s="231" t="s">
        <v>201</v>
      </c>
      <c r="G377" s="231" t="s">
        <v>47</v>
      </c>
      <c r="H377" s="92">
        <v>90000000</v>
      </c>
      <c r="I377" s="92">
        <v>90000000</v>
      </c>
      <c r="J377" s="166" t="s">
        <v>48</v>
      </c>
      <c r="K377" s="64" t="s">
        <v>547</v>
      </c>
      <c r="L377" s="86"/>
      <c r="M377" s="41"/>
      <c r="N377" s="233"/>
      <c r="O377" s="233"/>
    </row>
    <row r="378" spans="1:15" s="68" customFormat="1" ht="45" x14ac:dyDescent="0.2">
      <c r="A378" s="100">
        <v>801015</v>
      </c>
      <c r="B378" s="53" t="s">
        <v>549</v>
      </c>
      <c r="C378" s="235">
        <v>43862</v>
      </c>
      <c r="D378" s="40" t="s">
        <v>550</v>
      </c>
      <c r="E378" s="40" t="s">
        <v>45</v>
      </c>
      <c r="F378" s="40" t="s">
        <v>46</v>
      </c>
      <c r="G378" s="40" t="s">
        <v>47</v>
      </c>
      <c r="H378" s="92">
        <v>18000000</v>
      </c>
      <c r="I378" s="92">
        <v>18000000</v>
      </c>
      <c r="J378" s="59" t="s">
        <v>48</v>
      </c>
      <c r="K378" s="64" t="s">
        <v>551</v>
      </c>
      <c r="L378" s="86"/>
      <c r="M378" s="41"/>
      <c r="N378" s="41"/>
      <c r="O378" s="41"/>
    </row>
    <row r="379" spans="1:15" s="68" customFormat="1" ht="45" x14ac:dyDescent="0.2">
      <c r="A379" s="100">
        <v>801015</v>
      </c>
      <c r="B379" s="53" t="s">
        <v>552</v>
      </c>
      <c r="C379" s="235">
        <v>43862</v>
      </c>
      <c r="D379" s="231" t="s">
        <v>420</v>
      </c>
      <c r="E379" s="40" t="s">
        <v>45</v>
      </c>
      <c r="F379" s="40" t="s">
        <v>201</v>
      </c>
      <c r="G379" s="40" t="s">
        <v>47</v>
      </c>
      <c r="H379" s="92">
        <v>74000000</v>
      </c>
      <c r="I379" s="92">
        <v>74000000</v>
      </c>
      <c r="J379" s="59" t="s">
        <v>48</v>
      </c>
      <c r="K379" s="64" t="s">
        <v>553</v>
      </c>
      <c r="L379" s="86"/>
      <c r="M379" s="41"/>
      <c r="N379" s="41"/>
      <c r="O379" s="41"/>
    </row>
    <row r="380" spans="1:15" s="68" customFormat="1" ht="63.75" customHeight="1" x14ac:dyDescent="0.2">
      <c r="A380" s="60" t="s">
        <v>271</v>
      </c>
      <c r="B380" s="53" t="s">
        <v>554</v>
      </c>
      <c r="C380" s="235">
        <v>43862</v>
      </c>
      <c r="D380" s="40" t="s">
        <v>340</v>
      </c>
      <c r="E380" s="40" t="s">
        <v>45</v>
      </c>
      <c r="F380" s="40" t="s">
        <v>201</v>
      </c>
      <c r="G380" s="40" t="s">
        <v>47</v>
      </c>
      <c r="H380" s="92">
        <v>25000000</v>
      </c>
      <c r="I380" s="92">
        <v>25000000</v>
      </c>
      <c r="J380" s="59" t="s">
        <v>48</v>
      </c>
      <c r="K380" s="64" t="s">
        <v>555</v>
      </c>
      <c r="L380" s="86"/>
      <c r="M380" s="41"/>
      <c r="N380" s="41"/>
      <c r="O380" s="41"/>
    </row>
    <row r="381" spans="1:15" s="68" customFormat="1" ht="63" customHeight="1" x14ac:dyDescent="0.2">
      <c r="A381" s="60" t="s">
        <v>271</v>
      </c>
      <c r="B381" s="53" t="s">
        <v>556</v>
      </c>
      <c r="C381" s="235">
        <v>43862</v>
      </c>
      <c r="D381" s="40" t="s">
        <v>340</v>
      </c>
      <c r="E381" s="40" t="s">
        <v>45</v>
      </c>
      <c r="F381" s="40" t="s">
        <v>201</v>
      </c>
      <c r="G381" s="40" t="s">
        <v>47</v>
      </c>
      <c r="H381" s="92">
        <v>30000000</v>
      </c>
      <c r="I381" s="92">
        <v>30000000</v>
      </c>
      <c r="J381" s="59" t="s">
        <v>48</v>
      </c>
      <c r="K381" s="64" t="s">
        <v>555</v>
      </c>
      <c r="L381" s="86"/>
      <c r="M381" s="41"/>
      <c r="N381" s="41"/>
      <c r="O381" s="41"/>
    </row>
    <row r="382" spans="1:15" ht="15" x14ac:dyDescent="0.25">
      <c r="A382" s="354" t="s">
        <v>557</v>
      </c>
      <c r="B382" s="355"/>
      <c r="C382" s="355"/>
      <c r="D382" s="355"/>
      <c r="E382" s="355"/>
      <c r="F382" s="355"/>
      <c r="G382" s="358"/>
      <c r="H382" s="227">
        <f>SUM(H376:H381)</f>
        <v>257000000</v>
      </c>
      <c r="I382" s="227">
        <f>SUM(I376:I381)</f>
        <v>257000000</v>
      </c>
      <c r="J382" s="228"/>
      <c r="K382" s="228"/>
      <c r="L382" s="86"/>
    </row>
    <row r="383" spans="1:15" ht="15" x14ac:dyDescent="0.25">
      <c r="A383" s="354" t="s">
        <v>558</v>
      </c>
      <c r="B383" s="355"/>
      <c r="C383" s="355"/>
      <c r="D383" s="355"/>
      <c r="E383" s="355"/>
      <c r="F383" s="355"/>
      <c r="G383" s="355"/>
      <c r="H383" s="355"/>
      <c r="I383" s="355"/>
      <c r="J383" s="355"/>
      <c r="K383" s="355"/>
      <c r="L383" s="86"/>
    </row>
    <row r="384" spans="1:15" x14ac:dyDescent="0.2">
      <c r="A384" s="356" t="s">
        <v>540</v>
      </c>
      <c r="B384" s="357"/>
      <c r="C384" s="357"/>
      <c r="D384" s="357"/>
      <c r="E384" s="357"/>
      <c r="F384" s="357"/>
      <c r="G384" s="357"/>
      <c r="H384" s="357"/>
      <c r="I384" s="357"/>
      <c r="J384" s="357"/>
      <c r="K384" s="357"/>
      <c r="L384" s="86"/>
    </row>
    <row r="385" spans="1:15" ht="67.5" x14ac:dyDescent="0.2">
      <c r="A385" s="100">
        <v>801315</v>
      </c>
      <c r="B385" s="53" t="s">
        <v>559</v>
      </c>
      <c r="C385" s="235">
        <v>43831</v>
      </c>
      <c r="D385" s="40" t="s">
        <v>217</v>
      </c>
      <c r="E385" s="40" t="s">
        <v>45</v>
      </c>
      <c r="F385" s="21" t="s">
        <v>411</v>
      </c>
      <c r="G385" s="40" t="s">
        <v>47</v>
      </c>
      <c r="H385" s="226">
        <v>6597600</v>
      </c>
      <c r="I385" s="226">
        <v>6597600</v>
      </c>
      <c r="J385" s="59" t="s">
        <v>48</v>
      </c>
      <c r="K385" s="64" t="s">
        <v>560</v>
      </c>
      <c r="L385" s="86"/>
    </row>
    <row r="386" spans="1:15" s="68" customFormat="1" ht="67.5" x14ac:dyDescent="0.2">
      <c r="A386" s="100">
        <v>801015</v>
      </c>
      <c r="B386" s="53" t="s">
        <v>561</v>
      </c>
      <c r="C386" s="221">
        <v>43891</v>
      </c>
      <c r="D386" s="40" t="s">
        <v>180</v>
      </c>
      <c r="E386" s="40" t="s">
        <v>45</v>
      </c>
      <c r="F386" s="236" t="s">
        <v>222</v>
      </c>
      <c r="G386" s="40" t="s">
        <v>47</v>
      </c>
      <c r="H386" s="92">
        <v>8000000</v>
      </c>
      <c r="I386" s="92">
        <v>8000000</v>
      </c>
      <c r="J386" s="59" t="s">
        <v>48</v>
      </c>
      <c r="K386" s="64" t="s">
        <v>562</v>
      </c>
      <c r="L386" s="86"/>
      <c r="M386" s="41"/>
      <c r="N386" s="41"/>
      <c r="O386" s="41"/>
    </row>
    <row r="387" spans="1:15" s="68" customFormat="1" ht="58.5" customHeight="1" x14ac:dyDescent="0.2">
      <c r="A387" s="100">
        <v>801315</v>
      </c>
      <c r="B387" s="53" t="s">
        <v>563</v>
      </c>
      <c r="C387" s="235">
        <v>44105</v>
      </c>
      <c r="D387" s="40" t="s">
        <v>228</v>
      </c>
      <c r="E387" s="40" t="s">
        <v>45</v>
      </c>
      <c r="F387" s="236" t="s">
        <v>222</v>
      </c>
      <c r="G387" s="40" t="s">
        <v>47</v>
      </c>
      <c r="H387" s="92">
        <v>8000000</v>
      </c>
      <c r="I387" s="92">
        <v>8000000</v>
      </c>
      <c r="J387" s="59" t="s">
        <v>48</v>
      </c>
      <c r="K387" s="64" t="s">
        <v>562</v>
      </c>
      <c r="L387" s="86"/>
      <c r="M387" s="41"/>
      <c r="N387" s="41"/>
      <c r="O387" s="41"/>
    </row>
    <row r="388" spans="1:15" s="68" customFormat="1" ht="56.25" x14ac:dyDescent="0.2">
      <c r="A388" s="100">
        <v>801315</v>
      </c>
      <c r="B388" s="53" t="s">
        <v>564</v>
      </c>
      <c r="C388" s="235">
        <v>43862</v>
      </c>
      <c r="D388" s="40" t="s">
        <v>228</v>
      </c>
      <c r="E388" s="40" t="s">
        <v>45</v>
      </c>
      <c r="F388" s="236" t="s">
        <v>565</v>
      </c>
      <c r="G388" s="40" t="s">
        <v>47</v>
      </c>
      <c r="H388" s="92">
        <v>5500000</v>
      </c>
      <c r="I388" s="92">
        <v>5500000</v>
      </c>
      <c r="J388" s="59" t="s">
        <v>48</v>
      </c>
      <c r="K388" s="64" t="s">
        <v>547</v>
      </c>
      <c r="L388" s="86"/>
      <c r="M388" s="41"/>
      <c r="N388" s="41"/>
      <c r="O388" s="41"/>
    </row>
    <row r="389" spans="1:15" s="234" customFormat="1" ht="45" x14ac:dyDescent="0.2">
      <c r="A389" s="100">
        <v>801015</v>
      </c>
      <c r="B389" s="64" t="s">
        <v>566</v>
      </c>
      <c r="C389" s="235">
        <v>43862</v>
      </c>
      <c r="D389" s="231" t="s">
        <v>420</v>
      </c>
      <c r="E389" s="231" t="s">
        <v>45</v>
      </c>
      <c r="F389" s="40" t="s">
        <v>201</v>
      </c>
      <c r="G389" s="231" t="s">
        <v>47</v>
      </c>
      <c r="H389" s="92">
        <v>46500000</v>
      </c>
      <c r="I389" s="92">
        <v>46500000</v>
      </c>
      <c r="J389" s="166" t="s">
        <v>48</v>
      </c>
      <c r="K389" s="64" t="s">
        <v>567</v>
      </c>
      <c r="L389" s="86"/>
      <c r="M389" s="233"/>
      <c r="N389" s="233"/>
      <c r="O389" s="233"/>
    </row>
    <row r="390" spans="1:15" ht="45" x14ac:dyDescent="0.2">
      <c r="A390" s="220">
        <v>801615</v>
      </c>
      <c r="B390" s="64" t="s">
        <v>530</v>
      </c>
      <c r="C390" s="235">
        <v>43831</v>
      </c>
      <c r="D390" s="40" t="s">
        <v>217</v>
      </c>
      <c r="E390" s="40" t="s">
        <v>45</v>
      </c>
      <c r="F390" s="40" t="s">
        <v>532</v>
      </c>
      <c r="G390" s="40" t="s">
        <v>47</v>
      </c>
      <c r="H390" s="61">
        <v>110000000</v>
      </c>
      <c r="I390" s="61">
        <v>110000000</v>
      </c>
      <c r="J390" s="59" t="s">
        <v>48</v>
      </c>
      <c r="K390" s="53" t="s">
        <v>568</v>
      </c>
      <c r="L390" s="86"/>
    </row>
    <row r="391" spans="1:15" ht="15" x14ac:dyDescent="0.25">
      <c r="A391" s="354" t="s">
        <v>569</v>
      </c>
      <c r="B391" s="355"/>
      <c r="C391" s="355"/>
      <c r="D391" s="355"/>
      <c r="E391" s="355"/>
      <c r="F391" s="355"/>
      <c r="G391" s="358"/>
      <c r="H391" s="227">
        <f>SUM(H385:H390)</f>
        <v>184597600</v>
      </c>
      <c r="I391" s="227">
        <f>SUM(I385:I390)</f>
        <v>184597600</v>
      </c>
      <c r="J391" s="228"/>
      <c r="K391" s="228"/>
      <c r="L391" s="86"/>
    </row>
    <row r="392" spans="1:15" ht="15" x14ac:dyDescent="0.25">
      <c r="A392" s="354" t="s">
        <v>570</v>
      </c>
      <c r="B392" s="355"/>
      <c r="C392" s="355"/>
      <c r="D392" s="355"/>
      <c r="E392" s="355"/>
      <c r="F392" s="355"/>
      <c r="G392" s="355"/>
      <c r="H392" s="355"/>
      <c r="I392" s="355"/>
      <c r="J392" s="355"/>
      <c r="K392" s="355"/>
      <c r="L392" s="86"/>
    </row>
    <row r="393" spans="1:15" ht="18" customHeight="1" x14ac:dyDescent="0.2">
      <c r="A393" s="356" t="s">
        <v>540</v>
      </c>
      <c r="B393" s="357"/>
      <c r="C393" s="357"/>
      <c r="D393" s="357"/>
      <c r="E393" s="357"/>
      <c r="F393" s="357"/>
      <c r="G393" s="357"/>
      <c r="H393" s="357"/>
      <c r="I393" s="357"/>
      <c r="J393" s="357"/>
      <c r="K393" s="357"/>
      <c r="L393" s="86"/>
    </row>
    <row r="394" spans="1:15" ht="42.75" customHeight="1" x14ac:dyDescent="0.2">
      <c r="A394" s="220">
        <v>801615</v>
      </c>
      <c r="B394" s="53" t="s">
        <v>571</v>
      </c>
      <c r="C394" s="235">
        <v>43850</v>
      </c>
      <c r="D394" s="40" t="s">
        <v>217</v>
      </c>
      <c r="E394" s="40" t="s">
        <v>45</v>
      </c>
      <c r="F394" s="225" t="s">
        <v>532</v>
      </c>
      <c r="G394" s="40" t="s">
        <v>47</v>
      </c>
      <c r="H394" s="226">
        <v>65147471</v>
      </c>
      <c r="I394" s="226">
        <v>65147471</v>
      </c>
      <c r="J394" s="59" t="s">
        <v>48</v>
      </c>
      <c r="K394" s="49" t="s">
        <v>572</v>
      </c>
      <c r="L394" s="86"/>
    </row>
    <row r="395" spans="1:15" ht="101.25" x14ac:dyDescent="0.2">
      <c r="A395" s="220">
        <v>801615</v>
      </c>
      <c r="B395" s="53" t="s">
        <v>573</v>
      </c>
      <c r="C395" s="235">
        <v>43862</v>
      </c>
      <c r="D395" s="40" t="s">
        <v>420</v>
      </c>
      <c r="E395" s="40" t="s">
        <v>192</v>
      </c>
      <c r="F395" s="225" t="s">
        <v>532</v>
      </c>
      <c r="G395" s="40" t="s">
        <v>47</v>
      </c>
      <c r="H395" s="226">
        <v>4500000</v>
      </c>
      <c r="I395" s="226">
        <v>4500000</v>
      </c>
      <c r="J395" s="59" t="s">
        <v>48</v>
      </c>
      <c r="K395" s="53" t="s">
        <v>574</v>
      </c>
      <c r="L395" s="86"/>
    </row>
    <row r="396" spans="1:15" ht="56.25" x14ac:dyDescent="0.2">
      <c r="A396" s="137">
        <v>511015</v>
      </c>
      <c r="B396" s="53" t="s">
        <v>575</v>
      </c>
      <c r="C396" s="235">
        <v>43862</v>
      </c>
      <c r="D396" s="40" t="s">
        <v>250</v>
      </c>
      <c r="E396" s="40" t="s">
        <v>192</v>
      </c>
      <c r="F396" s="225" t="s">
        <v>222</v>
      </c>
      <c r="G396" s="40" t="s">
        <v>47</v>
      </c>
      <c r="H396" s="237">
        <v>22600000</v>
      </c>
      <c r="I396" s="237">
        <v>22600000</v>
      </c>
      <c r="J396" s="59" t="s">
        <v>48</v>
      </c>
      <c r="K396" s="53" t="s">
        <v>576</v>
      </c>
      <c r="L396" s="86"/>
    </row>
    <row r="397" spans="1:15" ht="104.25" customHeight="1" x14ac:dyDescent="0.2">
      <c r="A397" s="137">
        <v>511015</v>
      </c>
      <c r="B397" s="53" t="s">
        <v>575</v>
      </c>
      <c r="C397" s="235">
        <v>43862</v>
      </c>
      <c r="D397" s="40" t="s">
        <v>217</v>
      </c>
      <c r="E397" s="40" t="s">
        <v>192</v>
      </c>
      <c r="F397" s="225" t="s">
        <v>222</v>
      </c>
      <c r="G397" s="40" t="s">
        <v>47</v>
      </c>
      <c r="H397" s="237">
        <v>13868000</v>
      </c>
      <c r="I397" s="237">
        <v>13868000</v>
      </c>
      <c r="J397" s="59" t="s">
        <v>48</v>
      </c>
      <c r="K397" s="53" t="s">
        <v>576</v>
      </c>
      <c r="L397" s="86"/>
    </row>
    <row r="398" spans="1:15" ht="84" customHeight="1" x14ac:dyDescent="0.2">
      <c r="A398" s="137">
        <v>511015</v>
      </c>
      <c r="B398" s="53" t="s">
        <v>575</v>
      </c>
      <c r="C398" s="235">
        <v>43862</v>
      </c>
      <c r="D398" s="40" t="s">
        <v>217</v>
      </c>
      <c r="E398" s="40" t="s">
        <v>192</v>
      </c>
      <c r="F398" s="225" t="s">
        <v>222</v>
      </c>
      <c r="G398" s="40" t="s">
        <v>47</v>
      </c>
      <c r="H398" s="237">
        <v>600102</v>
      </c>
      <c r="I398" s="237">
        <v>600102</v>
      </c>
      <c r="J398" s="59" t="s">
        <v>48</v>
      </c>
      <c r="K398" s="53" t="s">
        <v>576</v>
      </c>
      <c r="L398" s="86"/>
    </row>
    <row r="399" spans="1:15" ht="56.25" x14ac:dyDescent="0.2">
      <c r="A399" s="137">
        <v>511015</v>
      </c>
      <c r="B399" s="53" t="s">
        <v>575</v>
      </c>
      <c r="C399" s="235">
        <v>43862</v>
      </c>
      <c r="D399" s="40" t="s">
        <v>217</v>
      </c>
      <c r="E399" s="40" t="s">
        <v>192</v>
      </c>
      <c r="F399" s="225" t="s">
        <v>222</v>
      </c>
      <c r="G399" s="40" t="s">
        <v>47</v>
      </c>
      <c r="H399" s="237">
        <v>1009006</v>
      </c>
      <c r="I399" s="237">
        <v>1009006</v>
      </c>
      <c r="J399" s="59" t="s">
        <v>48</v>
      </c>
      <c r="K399" s="53" t="s">
        <v>576</v>
      </c>
      <c r="L399" s="86"/>
    </row>
    <row r="400" spans="1:15" ht="105" customHeight="1" x14ac:dyDescent="0.2">
      <c r="A400" s="137">
        <v>511015</v>
      </c>
      <c r="B400" s="53" t="s">
        <v>577</v>
      </c>
      <c r="C400" s="235">
        <v>43862</v>
      </c>
      <c r="D400" s="40" t="s">
        <v>217</v>
      </c>
      <c r="E400" s="40" t="s">
        <v>192</v>
      </c>
      <c r="F400" s="225" t="s">
        <v>222</v>
      </c>
      <c r="G400" s="40" t="s">
        <v>47</v>
      </c>
      <c r="H400" s="237">
        <v>13384319</v>
      </c>
      <c r="I400" s="237">
        <v>13384319</v>
      </c>
      <c r="J400" s="59" t="s">
        <v>48</v>
      </c>
      <c r="K400" s="53" t="s">
        <v>576</v>
      </c>
      <c r="L400" s="86"/>
    </row>
    <row r="401" spans="1:16" ht="56.25" x14ac:dyDescent="0.2">
      <c r="A401" s="137">
        <v>511015</v>
      </c>
      <c r="B401" s="238" t="s">
        <v>575</v>
      </c>
      <c r="C401" s="235">
        <v>43862</v>
      </c>
      <c r="D401" s="40" t="s">
        <v>217</v>
      </c>
      <c r="E401" s="40" t="s">
        <v>192</v>
      </c>
      <c r="F401" s="225" t="s">
        <v>222</v>
      </c>
      <c r="G401" s="40" t="s">
        <v>47</v>
      </c>
      <c r="H401" s="237">
        <v>4011411</v>
      </c>
      <c r="I401" s="237">
        <v>4011411</v>
      </c>
      <c r="J401" s="59" t="s">
        <v>48</v>
      </c>
      <c r="K401" s="53" t="s">
        <v>576</v>
      </c>
      <c r="L401" s="86"/>
    </row>
    <row r="402" spans="1:16" ht="15" x14ac:dyDescent="0.25">
      <c r="A402" s="354" t="s">
        <v>578</v>
      </c>
      <c r="B402" s="355"/>
      <c r="C402" s="355"/>
      <c r="D402" s="355"/>
      <c r="E402" s="355"/>
      <c r="F402" s="355"/>
      <c r="G402" s="358"/>
      <c r="H402" s="227">
        <f>SUM(H394:H401)</f>
        <v>125120309</v>
      </c>
      <c r="I402" s="227">
        <f>SUM(I394:I401)</f>
        <v>125120309</v>
      </c>
      <c r="J402" s="228"/>
      <c r="K402" s="228"/>
      <c r="L402" s="86"/>
    </row>
    <row r="403" spans="1:16" ht="15" x14ac:dyDescent="0.25">
      <c r="A403" s="354" t="s">
        <v>579</v>
      </c>
      <c r="B403" s="355"/>
      <c r="C403" s="355"/>
      <c r="D403" s="355"/>
      <c r="E403" s="355"/>
      <c r="F403" s="355"/>
      <c r="G403" s="355"/>
      <c r="H403" s="355"/>
      <c r="I403" s="355"/>
      <c r="J403" s="355"/>
      <c r="K403" s="355"/>
      <c r="L403" s="86"/>
    </row>
    <row r="404" spans="1:16" x14ac:dyDescent="0.2">
      <c r="A404" s="360" t="s">
        <v>540</v>
      </c>
      <c r="B404" s="361"/>
      <c r="C404" s="361"/>
      <c r="D404" s="361"/>
      <c r="E404" s="361"/>
      <c r="F404" s="361"/>
      <c r="G404" s="361"/>
      <c r="H404" s="361"/>
      <c r="I404" s="361"/>
      <c r="J404" s="361"/>
      <c r="K404" s="361"/>
      <c r="L404" s="86"/>
    </row>
    <row r="405" spans="1:16" ht="56.25" x14ac:dyDescent="0.2">
      <c r="A405" s="137">
        <v>501924</v>
      </c>
      <c r="B405" s="49" t="s">
        <v>580</v>
      </c>
      <c r="C405" s="239">
        <v>44105</v>
      </c>
      <c r="D405" s="137" t="s">
        <v>228</v>
      </c>
      <c r="E405" s="40" t="s">
        <v>192</v>
      </c>
      <c r="F405" s="225" t="s">
        <v>222</v>
      </c>
      <c r="G405" s="40" t="s">
        <v>47</v>
      </c>
      <c r="H405" s="237">
        <v>15000000</v>
      </c>
      <c r="I405" s="237">
        <v>15000000</v>
      </c>
      <c r="J405" s="59" t="s">
        <v>48</v>
      </c>
      <c r="K405" s="137" t="s">
        <v>639</v>
      </c>
      <c r="L405" s="86"/>
    </row>
    <row r="406" spans="1:16" ht="15" x14ac:dyDescent="0.25">
      <c r="A406" s="354" t="s">
        <v>581</v>
      </c>
      <c r="B406" s="355"/>
      <c r="C406" s="355"/>
      <c r="D406" s="355"/>
      <c r="E406" s="355"/>
      <c r="F406" s="355"/>
      <c r="G406" s="358"/>
      <c r="H406" s="240">
        <f>SUM(H404:H405)</f>
        <v>15000000</v>
      </c>
      <c r="I406" s="240">
        <f>SUM(I404:I405)</f>
        <v>15000000</v>
      </c>
      <c r="J406" s="228"/>
      <c r="K406" s="228"/>
      <c r="L406" s="86"/>
    </row>
    <row r="407" spans="1:16" ht="15" x14ac:dyDescent="0.25">
      <c r="A407" s="368" t="s">
        <v>582</v>
      </c>
      <c r="B407" s="369"/>
      <c r="C407" s="369"/>
      <c r="D407" s="369"/>
      <c r="E407" s="369"/>
      <c r="F407" s="369"/>
      <c r="G407" s="370"/>
      <c r="H407" s="241">
        <f>+H368+H373+H382+H391+H402+H406</f>
        <v>834410997</v>
      </c>
      <c r="I407" s="241">
        <f>+I368+I373+I382+I391+I402+I406</f>
        <v>834410997</v>
      </c>
      <c r="J407" s="242"/>
      <c r="K407" s="243"/>
      <c r="L407" s="86"/>
    </row>
    <row r="408" spans="1:16" ht="15" x14ac:dyDescent="0.25">
      <c r="A408" s="371" t="s">
        <v>583</v>
      </c>
      <c r="B408" s="372"/>
      <c r="C408" s="372"/>
      <c r="D408" s="372"/>
      <c r="E408" s="372"/>
      <c r="F408" s="372"/>
      <c r="G408" s="372"/>
      <c r="H408" s="244">
        <f>H117+H359+H407</f>
        <v>27051114228.993</v>
      </c>
      <c r="I408" s="244">
        <f>I117+I359+I407</f>
        <v>27051114228.993</v>
      </c>
      <c r="J408" s="245"/>
      <c r="K408" s="245"/>
      <c r="L408" s="86"/>
    </row>
    <row r="409" spans="1:16" ht="15" x14ac:dyDescent="0.25">
      <c r="A409" s="373" t="s">
        <v>584</v>
      </c>
      <c r="B409" s="374"/>
      <c r="C409" s="374"/>
      <c r="D409" s="374"/>
      <c r="E409" s="374"/>
      <c r="F409" s="374"/>
      <c r="G409" s="374"/>
      <c r="H409" s="374"/>
      <c r="I409" s="374"/>
      <c r="J409" s="374"/>
      <c r="K409" s="374"/>
      <c r="L409" s="86"/>
    </row>
    <row r="410" spans="1:16" s="251" customFormat="1" ht="57.75" customHeight="1" x14ac:dyDescent="0.2">
      <c r="A410" s="246"/>
      <c r="B410" s="247" t="s">
        <v>585</v>
      </c>
      <c r="C410" s="239">
        <v>43863</v>
      </c>
      <c r="D410" s="140" t="s">
        <v>217</v>
      </c>
      <c r="E410" s="40" t="s">
        <v>192</v>
      </c>
      <c r="F410" s="246"/>
      <c r="G410" s="140" t="s">
        <v>586</v>
      </c>
      <c r="H410" s="248">
        <v>289291917</v>
      </c>
      <c r="I410" s="248">
        <v>289291917</v>
      </c>
      <c r="J410" s="140" t="s">
        <v>48</v>
      </c>
      <c r="K410" s="249" t="s">
        <v>640</v>
      </c>
      <c r="L410" s="86"/>
      <c r="M410" s="41"/>
      <c r="N410" s="41"/>
      <c r="O410" s="41"/>
      <c r="P410" s="250"/>
    </row>
    <row r="411" spans="1:16" s="251" customFormat="1" ht="72" customHeight="1" x14ac:dyDescent="0.2">
      <c r="A411" s="246"/>
      <c r="B411" s="247" t="s">
        <v>587</v>
      </c>
      <c r="C411" s="239">
        <v>43863</v>
      </c>
      <c r="D411" s="140" t="s">
        <v>217</v>
      </c>
      <c r="E411" s="40" t="s">
        <v>192</v>
      </c>
      <c r="F411" s="246"/>
      <c r="G411" s="140" t="s">
        <v>586</v>
      </c>
      <c r="H411" s="248">
        <v>60000000</v>
      </c>
      <c r="I411" s="248">
        <v>60000000</v>
      </c>
      <c r="J411" s="140" t="s">
        <v>48</v>
      </c>
      <c r="K411" s="249" t="s">
        <v>641</v>
      </c>
      <c r="L411" s="86"/>
      <c r="M411" s="41"/>
      <c r="N411" s="41"/>
      <c r="O411" s="41"/>
      <c r="P411" s="250"/>
    </row>
    <row r="412" spans="1:16" s="251" customFormat="1" ht="45" x14ac:dyDescent="0.2">
      <c r="A412" s="246"/>
      <c r="B412" s="247" t="s">
        <v>588</v>
      </c>
      <c r="C412" s="239">
        <v>43863</v>
      </c>
      <c r="D412" s="140" t="s">
        <v>217</v>
      </c>
      <c r="E412" s="40" t="s">
        <v>192</v>
      </c>
      <c r="F412" s="246"/>
      <c r="G412" s="140" t="s">
        <v>586</v>
      </c>
      <c r="H412" s="248">
        <v>80000000</v>
      </c>
      <c r="I412" s="248">
        <v>80000000</v>
      </c>
      <c r="J412" s="140" t="s">
        <v>48</v>
      </c>
      <c r="K412" s="249" t="s">
        <v>641</v>
      </c>
      <c r="L412" s="86"/>
      <c r="M412" s="41"/>
      <c r="N412" s="41"/>
      <c r="O412" s="41"/>
      <c r="P412" s="250"/>
    </row>
    <row r="413" spans="1:16" s="251" customFormat="1" ht="45" x14ac:dyDescent="0.2">
      <c r="A413" s="246"/>
      <c r="B413" s="252" t="s">
        <v>589</v>
      </c>
      <c r="C413" s="239">
        <v>43863</v>
      </c>
      <c r="D413" s="140" t="s">
        <v>217</v>
      </c>
      <c r="E413" s="40" t="s">
        <v>192</v>
      </c>
      <c r="F413" s="246"/>
      <c r="G413" s="140" t="s">
        <v>586</v>
      </c>
      <c r="H413" s="248">
        <v>35000000</v>
      </c>
      <c r="I413" s="248">
        <v>35000000</v>
      </c>
      <c r="J413" s="140" t="s">
        <v>48</v>
      </c>
      <c r="K413" s="249" t="s">
        <v>641</v>
      </c>
      <c r="L413" s="86"/>
      <c r="M413" s="41"/>
      <c r="N413" s="41"/>
      <c r="O413" s="41"/>
      <c r="P413" s="250"/>
    </row>
    <row r="414" spans="1:16" s="251" customFormat="1" ht="45" x14ac:dyDescent="0.2">
      <c r="A414" s="246"/>
      <c r="B414" s="247" t="s">
        <v>590</v>
      </c>
      <c r="C414" s="239">
        <v>43863</v>
      </c>
      <c r="D414" s="140" t="s">
        <v>217</v>
      </c>
      <c r="E414" s="40" t="s">
        <v>192</v>
      </c>
      <c r="F414" s="246"/>
      <c r="G414" s="140" t="s">
        <v>586</v>
      </c>
      <c r="H414" s="248">
        <v>85000000</v>
      </c>
      <c r="I414" s="248">
        <v>85000000</v>
      </c>
      <c r="J414" s="140" t="s">
        <v>48</v>
      </c>
      <c r="K414" s="249" t="s">
        <v>641</v>
      </c>
      <c r="L414" s="86"/>
      <c r="M414" s="41"/>
      <c r="N414" s="41"/>
      <c r="O414" s="41"/>
      <c r="P414" s="250"/>
    </row>
    <row r="415" spans="1:16" s="251" customFormat="1" ht="45" x14ac:dyDescent="0.2">
      <c r="A415" s="246"/>
      <c r="B415" s="247" t="s">
        <v>591</v>
      </c>
      <c r="C415" s="239">
        <v>43863</v>
      </c>
      <c r="D415" s="140" t="s">
        <v>217</v>
      </c>
      <c r="E415" s="40" t="s">
        <v>192</v>
      </c>
      <c r="F415" s="246"/>
      <c r="G415" s="140" t="s">
        <v>586</v>
      </c>
      <c r="H415" s="248">
        <v>50000000</v>
      </c>
      <c r="I415" s="248">
        <v>50000000</v>
      </c>
      <c r="J415" s="140" t="s">
        <v>48</v>
      </c>
      <c r="K415" s="249" t="s">
        <v>641</v>
      </c>
      <c r="L415" s="86"/>
      <c r="M415" s="41"/>
      <c r="N415" s="41"/>
      <c r="O415" s="41"/>
      <c r="P415" s="250"/>
    </row>
    <row r="416" spans="1:16" s="251" customFormat="1" ht="45.75" customHeight="1" x14ac:dyDescent="0.2">
      <c r="A416" s="246"/>
      <c r="B416" s="252" t="s">
        <v>592</v>
      </c>
      <c r="C416" s="239">
        <v>43863</v>
      </c>
      <c r="D416" s="140" t="s">
        <v>217</v>
      </c>
      <c r="E416" s="40" t="s">
        <v>192</v>
      </c>
      <c r="F416" s="246"/>
      <c r="G416" s="140" t="s">
        <v>586</v>
      </c>
      <c r="H416" s="248">
        <v>45000000</v>
      </c>
      <c r="I416" s="248">
        <v>45000000</v>
      </c>
      <c r="J416" s="140" t="s">
        <v>48</v>
      </c>
      <c r="K416" s="249" t="s">
        <v>641</v>
      </c>
      <c r="L416" s="86"/>
      <c r="M416" s="41"/>
      <c r="N416" s="41"/>
      <c r="O416" s="41"/>
      <c r="P416" s="250"/>
    </row>
    <row r="417" spans="1:16" s="251" customFormat="1" ht="57.75" customHeight="1" x14ac:dyDescent="0.2">
      <c r="A417" s="246"/>
      <c r="B417" s="247" t="s">
        <v>593</v>
      </c>
      <c r="C417" s="239">
        <v>43863</v>
      </c>
      <c r="D417" s="140" t="s">
        <v>217</v>
      </c>
      <c r="E417" s="40" t="s">
        <v>192</v>
      </c>
      <c r="F417" s="246"/>
      <c r="G417" s="140" t="s">
        <v>586</v>
      </c>
      <c r="H417" s="248">
        <v>45000000</v>
      </c>
      <c r="I417" s="248">
        <v>45000000</v>
      </c>
      <c r="J417" s="140" t="s">
        <v>48</v>
      </c>
      <c r="K417" s="249" t="s">
        <v>642</v>
      </c>
      <c r="L417" s="86"/>
      <c r="M417" s="41"/>
      <c r="N417" s="41"/>
      <c r="O417" s="41"/>
      <c r="P417" s="250"/>
    </row>
    <row r="418" spans="1:16" s="251" customFormat="1" ht="33.75" x14ac:dyDescent="0.2">
      <c r="A418" s="246"/>
      <c r="B418" s="247" t="s">
        <v>594</v>
      </c>
      <c r="C418" s="239">
        <v>43863</v>
      </c>
      <c r="D418" s="140" t="s">
        <v>217</v>
      </c>
      <c r="E418" s="40" t="s">
        <v>192</v>
      </c>
      <c r="F418" s="246"/>
      <c r="G418" s="140" t="s">
        <v>586</v>
      </c>
      <c r="H418" s="248">
        <v>30000000</v>
      </c>
      <c r="I418" s="248">
        <v>30000000</v>
      </c>
      <c r="J418" s="140" t="s">
        <v>48</v>
      </c>
      <c r="K418" s="249" t="s">
        <v>643</v>
      </c>
      <c r="L418" s="86"/>
      <c r="M418" s="41"/>
      <c r="N418" s="41"/>
      <c r="O418" s="41"/>
      <c r="P418" s="250"/>
    </row>
    <row r="419" spans="1:16" s="251" customFormat="1" ht="45" x14ac:dyDescent="0.2">
      <c r="A419" s="246"/>
      <c r="B419" s="253" t="s">
        <v>595</v>
      </c>
      <c r="C419" s="239">
        <v>43863</v>
      </c>
      <c r="D419" s="140" t="s">
        <v>217</v>
      </c>
      <c r="E419" s="40" t="s">
        <v>192</v>
      </c>
      <c r="F419" s="246"/>
      <c r="G419" s="140" t="s">
        <v>586</v>
      </c>
      <c r="H419" s="254">
        <v>51039304</v>
      </c>
      <c r="I419" s="254">
        <v>51039304</v>
      </c>
      <c r="J419" s="140" t="s">
        <v>48</v>
      </c>
      <c r="K419" s="249" t="s">
        <v>644</v>
      </c>
      <c r="L419" s="86"/>
      <c r="M419" s="41"/>
      <c r="N419" s="41"/>
      <c r="O419" s="41"/>
      <c r="P419" s="250"/>
    </row>
    <row r="420" spans="1:16" s="251" customFormat="1" ht="32.25" customHeight="1" x14ac:dyDescent="0.2">
      <c r="A420" s="246"/>
      <c r="B420" s="253" t="s">
        <v>596</v>
      </c>
      <c r="C420" s="239">
        <v>43863</v>
      </c>
      <c r="D420" s="140" t="s">
        <v>217</v>
      </c>
      <c r="E420" s="40" t="s">
        <v>192</v>
      </c>
      <c r="F420" s="246"/>
      <c r="G420" s="140" t="s">
        <v>586</v>
      </c>
      <c r="H420" s="254">
        <v>50000000</v>
      </c>
      <c r="I420" s="254">
        <v>50000000</v>
      </c>
      <c r="J420" s="140" t="s">
        <v>48</v>
      </c>
      <c r="K420" s="249" t="s">
        <v>644</v>
      </c>
      <c r="L420" s="86"/>
      <c r="M420" s="41"/>
      <c r="N420" s="41"/>
      <c r="O420" s="41"/>
      <c r="P420" s="250"/>
    </row>
    <row r="421" spans="1:16" s="251" customFormat="1" ht="33.75" x14ac:dyDescent="0.2">
      <c r="A421" s="246"/>
      <c r="B421" s="253" t="s">
        <v>597</v>
      </c>
      <c r="C421" s="239">
        <v>43863</v>
      </c>
      <c r="D421" s="140" t="s">
        <v>217</v>
      </c>
      <c r="E421" s="40" t="s">
        <v>192</v>
      </c>
      <c r="F421" s="246"/>
      <c r="G421" s="140" t="s">
        <v>586</v>
      </c>
      <c r="H421" s="254">
        <v>100000000</v>
      </c>
      <c r="I421" s="254">
        <v>100000000</v>
      </c>
      <c r="J421" s="140" t="s">
        <v>48</v>
      </c>
      <c r="K421" s="249" t="s">
        <v>644</v>
      </c>
      <c r="L421" s="86"/>
      <c r="M421" s="41"/>
      <c r="N421" s="41"/>
      <c r="O421" s="41"/>
      <c r="P421" s="250"/>
    </row>
    <row r="422" spans="1:16" s="251" customFormat="1" ht="45" x14ac:dyDescent="0.2">
      <c r="A422" s="246"/>
      <c r="B422" s="253" t="s">
        <v>598</v>
      </c>
      <c r="C422" s="239">
        <v>43863</v>
      </c>
      <c r="D422" s="140" t="s">
        <v>217</v>
      </c>
      <c r="E422" s="40" t="s">
        <v>192</v>
      </c>
      <c r="F422" s="246"/>
      <c r="G422" s="140" t="s">
        <v>586</v>
      </c>
      <c r="H422" s="254">
        <v>459542500</v>
      </c>
      <c r="I422" s="254">
        <v>459542500</v>
      </c>
      <c r="J422" s="140" t="s">
        <v>48</v>
      </c>
      <c r="K422" s="249" t="s">
        <v>61</v>
      </c>
      <c r="L422" s="86"/>
      <c r="M422" s="41"/>
      <c r="N422" s="41"/>
      <c r="O422" s="41"/>
      <c r="P422" s="250"/>
    </row>
    <row r="423" spans="1:16" s="251" customFormat="1" ht="45" x14ac:dyDescent="0.2">
      <c r="A423" s="246"/>
      <c r="B423" s="255" t="s">
        <v>599</v>
      </c>
      <c r="C423" s="239">
        <v>43863</v>
      </c>
      <c r="D423" s="140" t="s">
        <v>217</v>
      </c>
      <c r="E423" s="40" t="s">
        <v>192</v>
      </c>
      <c r="F423" s="246"/>
      <c r="G423" s="140" t="s">
        <v>586</v>
      </c>
      <c r="H423" s="256">
        <v>167483891</v>
      </c>
      <c r="I423" s="256">
        <v>167483891</v>
      </c>
      <c r="J423" s="140" t="s">
        <v>48</v>
      </c>
      <c r="K423" s="249" t="s">
        <v>645</v>
      </c>
      <c r="L423" s="86"/>
      <c r="M423" s="41"/>
      <c r="N423" s="41"/>
      <c r="O423" s="41"/>
      <c r="P423" s="250"/>
    </row>
    <row r="424" spans="1:16" s="251" customFormat="1" ht="33.75" x14ac:dyDescent="0.2">
      <c r="A424" s="246"/>
      <c r="B424" s="255" t="s">
        <v>600</v>
      </c>
      <c r="C424" s="239">
        <v>43863</v>
      </c>
      <c r="D424" s="140" t="s">
        <v>217</v>
      </c>
      <c r="E424" s="40" t="s">
        <v>192</v>
      </c>
      <c r="F424" s="246"/>
      <c r="G424" s="140" t="s">
        <v>586</v>
      </c>
      <c r="H424" s="256">
        <v>643265712</v>
      </c>
      <c r="I424" s="256">
        <v>643265712</v>
      </c>
      <c r="J424" s="140" t="s">
        <v>48</v>
      </c>
      <c r="K424" s="249" t="s">
        <v>65</v>
      </c>
      <c r="L424" s="86"/>
      <c r="M424" s="41"/>
      <c r="N424" s="41"/>
      <c r="O424" s="41"/>
      <c r="P424" s="250"/>
    </row>
    <row r="425" spans="1:16" s="251" customFormat="1" ht="45" x14ac:dyDescent="0.2">
      <c r="A425" s="246"/>
      <c r="B425" s="255" t="s">
        <v>601</v>
      </c>
      <c r="C425" s="239">
        <v>43863</v>
      </c>
      <c r="D425" s="140" t="s">
        <v>217</v>
      </c>
      <c r="E425" s="40" t="s">
        <v>192</v>
      </c>
      <c r="F425" s="246"/>
      <c r="G425" s="140" t="s">
        <v>586</v>
      </c>
      <c r="H425" s="256">
        <v>201006179</v>
      </c>
      <c r="I425" s="256">
        <v>201006179</v>
      </c>
      <c r="J425" s="140" t="s">
        <v>48</v>
      </c>
      <c r="K425" s="249" t="s">
        <v>645</v>
      </c>
      <c r="L425" s="86"/>
      <c r="M425" s="41"/>
      <c r="N425" s="41"/>
      <c r="O425" s="41"/>
      <c r="P425" s="250"/>
    </row>
    <row r="426" spans="1:16" s="251" customFormat="1" ht="45" x14ac:dyDescent="0.2">
      <c r="A426" s="246"/>
      <c r="B426" s="255" t="s">
        <v>602</v>
      </c>
      <c r="C426" s="239">
        <v>43863</v>
      </c>
      <c r="D426" s="140" t="s">
        <v>217</v>
      </c>
      <c r="E426" s="40" t="s">
        <v>192</v>
      </c>
      <c r="F426" s="246"/>
      <c r="G426" s="140" t="s">
        <v>586</v>
      </c>
      <c r="H426" s="256">
        <v>83000000</v>
      </c>
      <c r="I426" s="256">
        <v>83000000</v>
      </c>
      <c r="J426" s="140" t="s">
        <v>48</v>
      </c>
      <c r="K426" s="249" t="s">
        <v>645</v>
      </c>
      <c r="L426" s="86"/>
      <c r="M426" s="41"/>
      <c r="N426" s="41"/>
      <c r="O426" s="41"/>
      <c r="P426" s="250"/>
    </row>
    <row r="427" spans="1:16" s="251" customFormat="1" ht="56.25" x14ac:dyDescent="0.2">
      <c r="A427" s="246"/>
      <c r="B427" s="257" t="s">
        <v>603</v>
      </c>
      <c r="C427" s="239">
        <v>43863</v>
      </c>
      <c r="D427" s="140" t="s">
        <v>217</v>
      </c>
      <c r="E427" s="40" t="s">
        <v>192</v>
      </c>
      <c r="F427" s="246"/>
      <c r="G427" s="140" t="s">
        <v>586</v>
      </c>
      <c r="H427" s="258">
        <v>100000000</v>
      </c>
      <c r="I427" s="258">
        <v>100000000</v>
      </c>
      <c r="J427" s="140" t="s">
        <v>48</v>
      </c>
      <c r="K427" s="249" t="s">
        <v>646</v>
      </c>
      <c r="L427" s="86"/>
      <c r="M427" s="41"/>
      <c r="N427" s="41"/>
      <c r="O427" s="41"/>
      <c r="P427" s="250"/>
    </row>
    <row r="428" spans="1:16" s="251" customFormat="1" ht="45" x14ac:dyDescent="0.2">
      <c r="A428" s="246"/>
      <c r="B428" s="257" t="s">
        <v>604</v>
      </c>
      <c r="C428" s="239">
        <v>43863</v>
      </c>
      <c r="D428" s="140" t="s">
        <v>217</v>
      </c>
      <c r="E428" s="40" t="s">
        <v>192</v>
      </c>
      <c r="F428" s="246"/>
      <c r="G428" s="140" t="s">
        <v>586</v>
      </c>
      <c r="H428" s="258">
        <v>70000000</v>
      </c>
      <c r="I428" s="258">
        <v>70000000</v>
      </c>
      <c r="J428" s="140" t="s">
        <v>48</v>
      </c>
      <c r="K428" s="249" t="s">
        <v>646</v>
      </c>
      <c r="L428" s="86"/>
      <c r="M428" s="41"/>
      <c r="N428" s="41"/>
      <c r="O428" s="41"/>
      <c r="P428" s="250"/>
    </row>
    <row r="429" spans="1:16" s="251" customFormat="1" ht="33.75" x14ac:dyDescent="0.2">
      <c r="A429" s="246"/>
      <c r="B429" s="257" t="s">
        <v>605</v>
      </c>
      <c r="C429" s="239">
        <v>43863</v>
      </c>
      <c r="D429" s="140" t="s">
        <v>217</v>
      </c>
      <c r="E429" s="40" t="s">
        <v>192</v>
      </c>
      <c r="F429" s="246"/>
      <c r="G429" s="140" t="s">
        <v>586</v>
      </c>
      <c r="H429" s="258">
        <v>60000000</v>
      </c>
      <c r="I429" s="258">
        <v>60000000</v>
      </c>
      <c r="J429" s="140" t="s">
        <v>48</v>
      </c>
      <c r="K429" s="249" t="s">
        <v>646</v>
      </c>
      <c r="L429" s="86"/>
      <c r="M429" s="41"/>
      <c r="N429" s="41"/>
      <c r="O429" s="41"/>
      <c r="P429" s="250"/>
    </row>
    <row r="430" spans="1:16" s="251" customFormat="1" ht="33.75" x14ac:dyDescent="0.2">
      <c r="A430" s="246"/>
      <c r="B430" s="259" t="s">
        <v>606</v>
      </c>
      <c r="C430" s="239">
        <v>43863</v>
      </c>
      <c r="D430" s="140" t="s">
        <v>217</v>
      </c>
      <c r="E430" s="40" t="s">
        <v>192</v>
      </c>
      <c r="F430" s="246"/>
      <c r="G430" s="140" t="s">
        <v>586</v>
      </c>
      <c r="H430" s="258">
        <v>130000000</v>
      </c>
      <c r="I430" s="258">
        <v>130000000</v>
      </c>
      <c r="J430" s="140" t="s">
        <v>48</v>
      </c>
      <c r="K430" s="249" t="s">
        <v>646</v>
      </c>
      <c r="L430" s="86"/>
      <c r="M430" s="41"/>
      <c r="N430" s="41"/>
      <c r="O430" s="41"/>
      <c r="P430" s="250"/>
    </row>
    <row r="431" spans="1:16" s="251" customFormat="1" ht="33.75" x14ac:dyDescent="0.2">
      <c r="A431" s="246"/>
      <c r="B431" s="260" t="s">
        <v>607</v>
      </c>
      <c r="C431" s="239">
        <v>43863</v>
      </c>
      <c r="D431" s="140" t="s">
        <v>217</v>
      </c>
      <c r="E431" s="40" t="s">
        <v>192</v>
      </c>
      <c r="F431" s="246"/>
      <c r="G431" s="140" t="s">
        <v>586</v>
      </c>
      <c r="H431" s="258">
        <v>450000000</v>
      </c>
      <c r="I431" s="258">
        <v>450000000</v>
      </c>
      <c r="J431" s="140" t="s">
        <v>48</v>
      </c>
      <c r="K431" s="249" t="s">
        <v>646</v>
      </c>
      <c r="L431" s="86"/>
      <c r="M431" s="41"/>
      <c r="N431" s="41"/>
      <c r="O431" s="41"/>
      <c r="P431" s="250"/>
    </row>
    <row r="432" spans="1:16" s="251" customFormat="1" ht="55.5" customHeight="1" x14ac:dyDescent="0.2">
      <c r="A432" s="246"/>
      <c r="B432" s="260" t="s">
        <v>608</v>
      </c>
      <c r="C432" s="239">
        <v>43863</v>
      </c>
      <c r="D432" s="140" t="s">
        <v>217</v>
      </c>
      <c r="E432" s="40" t="s">
        <v>192</v>
      </c>
      <c r="F432" s="246"/>
      <c r="G432" s="140" t="s">
        <v>586</v>
      </c>
      <c r="H432" s="258">
        <v>130000000</v>
      </c>
      <c r="I432" s="258">
        <v>130000000</v>
      </c>
      <c r="J432" s="140" t="s">
        <v>48</v>
      </c>
      <c r="K432" s="249" t="s">
        <v>646</v>
      </c>
      <c r="L432" s="86"/>
      <c r="M432" s="41"/>
      <c r="N432" s="41"/>
      <c r="O432" s="41"/>
      <c r="P432" s="250"/>
    </row>
    <row r="433" spans="1:16" s="251" customFormat="1" ht="39.75" customHeight="1" x14ac:dyDescent="0.2">
      <c r="A433" s="246"/>
      <c r="B433" s="260" t="s">
        <v>609</v>
      </c>
      <c r="C433" s="239">
        <v>43863</v>
      </c>
      <c r="D433" s="140" t="s">
        <v>217</v>
      </c>
      <c r="E433" s="40" t="s">
        <v>192</v>
      </c>
      <c r="F433" s="246"/>
      <c r="G433" s="140" t="s">
        <v>586</v>
      </c>
      <c r="H433" s="258">
        <v>120000000</v>
      </c>
      <c r="I433" s="258">
        <v>120000000</v>
      </c>
      <c r="J433" s="140" t="s">
        <v>48</v>
      </c>
      <c r="K433" s="249" t="s">
        <v>646</v>
      </c>
      <c r="L433" s="86"/>
      <c r="M433" s="41"/>
      <c r="N433" s="41"/>
      <c r="O433" s="41"/>
      <c r="P433" s="250"/>
    </row>
    <row r="434" spans="1:16" s="251" customFormat="1" ht="33.75" x14ac:dyDescent="0.2">
      <c r="A434" s="246"/>
      <c r="B434" s="261" t="s">
        <v>610</v>
      </c>
      <c r="C434" s="239">
        <v>43863</v>
      </c>
      <c r="D434" s="140" t="s">
        <v>217</v>
      </c>
      <c r="E434" s="40" t="s">
        <v>192</v>
      </c>
      <c r="F434" s="246"/>
      <c r="G434" s="140" t="s">
        <v>586</v>
      </c>
      <c r="H434" s="262">
        <v>869416381</v>
      </c>
      <c r="I434" s="262">
        <v>869416381</v>
      </c>
      <c r="J434" s="140" t="s">
        <v>48</v>
      </c>
      <c r="K434" s="249" t="s">
        <v>647</v>
      </c>
      <c r="L434" s="86"/>
      <c r="M434" s="41"/>
      <c r="N434" s="41"/>
      <c r="O434" s="41"/>
      <c r="P434" s="250"/>
    </row>
    <row r="435" spans="1:16" s="251" customFormat="1" ht="0.75" customHeight="1" x14ac:dyDescent="0.2">
      <c r="A435" s="246"/>
      <c r="B435" s="263" t="s">
        <v>611</v>
      </c>
      <c r="C435" s="239">
        <v>43863</v>
      </c>
      <c r="D435" s="140" t="s">
        <v>217</v>
      </c>
      <c r="E435" s="40" t="s">
        <v>192</v>
      </c>
      <c r="F435" s="246"/>
      <c r="G435" s="140" t="s">
        <v>586</v>
      </c>
      <c r="H435" s="262">
        <v>130000000</v>
      </c>
      <c r="I435" s="262">
        <v>130000000</v>
      </c>
      <c r="J435" s="140" t="s">
        <v>48</v>
      </c>
      <c r="K435" s="249" t="s">
        <v>73</v>
      </c>
      <c r="L435" s="86"/>
      <c r="M435" s="41"/>
      <c r="N435" s="41"/>
      <c r="O435" s="41"/>
      <c r="P435" s="250"/>
    </row>
    <row r="436" spans="1:16" s="251" customFormat="1" ht="33.75" x14ac:dyDescent="0.2">
      <c r="A436" s="246"/>
      <c r="B436" s="264" t="s">
        <v>612</v>
      </c>
      <c r="C436" s="239">
        <v>43863</v>
      </c>
      <c r="D436" s="140" t="s">
        <v>217</v>
      </c>
      <c r="E436" s="40" t="s">
        <v>192</v>
      </c>
      <c r="F436" s="246"/>
      <c r="G436" s="140" t="s">
        <v>586</v>
      </c>
      <c r="H436" s="262">
        <v>20000000</v>
      </c>
      <c r="I436" s="262">
        <v>20000000</v>
      </c>
      <c r="J436" s="140" t="s">
        <v>48</v>
      </c>
      <c r="K436" s="249" t="s">
        <v>648</v>
      </c>
      <c r="L436" s="86"/>
      <c r="M436" s="41"/>
      <c r="N436" s="41"/>
      <c r="O436" s="41"/>
      <c r="P436" s="250"/>
    </row>
    <row r="437" spans="1:16" s="251" customFormat="1" ht="22.5" x14ac:dyDescent="0.2">
      <c r="A437" s="246"/>
      <c r="B437" s="265" t="s">
        <v>613</v>
      </c>
      <c r="C437" s="239">
        <v>43863</v>
      </c>
      <c r="D437" s="140" t="s">
        <v>217</v>
      </c>
      <c r="E437" s="40" t="s">
        <v>192</v>
      </c>
      <c r="F437" s="246"/>
      <c r="G437" s="140" t="s">
        <v>586</v>
      </c>
      <c r="H437" s="262">
        <v>189356643</v>
      </c>
      <c r="I437" s="262">
        <v>189356643</v>
      </c>
      <c r="J437" s="140" t="s">
        <v>48</v>
      </c>
      <c r="K437" s="249" t="s">
        <v>649</v>
      </c>
      <c r="L437" s="86"/>
      <c r="M437" s="41"/>
      <c r="N437" s="41"/>
      <c r="O437" s="41"/>
      <c r="P437" s="250"/>
    </row>
    <row r="438" spans="1:16" s="251" customFormat="1" ht="45" x14ac:dyDescent="0.2">
      <c r="A438" s="246"/>
      <c r="B438" s="263" t="s">
        <v>614</v>
      </c>
      <c r="C438" s="239">
        <v>43863</v>
      </c>
      <c r="D438" s="140" t="s">
        <v>217</v>
      </c>
      <c r="E438" s="40" t="s">
        <v>192</v>
      </c>
      <c r="F438" s="246"/>
      <c r="G438" s="140" t="s">
        <v>586</v>
      </c>
      <c r="H438" s="262">
        <v>320000000</v>
      </c>
      <c r="I438" s="262">
        <v>320000000</v>
      </c>
      <c r="J438" s="140" t="s">
        <v>48</v>
      </c>
      <c r="K438" s="249" t="s">
        <v>650</v>
      </c>
      <c r="L438" s="86"/>
      <c r="M438" s="41"/>
      <c r="N438" s="41"/>
      <c r="O438" s="41"/>
      <c r="P438" s="250"/>
    </row>
    <row r="439" spans="1:16" s="251" customFormat="1" ht="45" x14ac:dyDescent="0.2">
      <c r="A439" s="246"/>
      <c r="B439" s="263" t="s">
        <v>615</v>
      </c>
      <c r="C439" s="239">
        <v>43863</v>
      </c>
      <c r="D439" s="140" t="s">
        <v>217</v>
      </c>
      <c r="E439" s="40" t="s">
        <v>192</v>
      </c>
      <c r="F439" s="246"/>
      <c r="G439" s="140" t="s">
        <v>586</v>
      </c>
      <c r="H439" s="262">
        <v>640000000</v>
      </c>
      <c r="I439" s="262">
        <v>640000000</v>
      </c>
      <c r="J439" s="140" t="s">
        <v>48</v>
      </c>
      <c r="K439" s="249" t="s">
        <v>650</v>
      </c>
      <c r="L439" s="86"/>
      <c r="M439" s="41"/>
      <c r="N439" s="41"/>
      <c r="O439" s="41"/>
      <c r="P439" s="250"/>
    </row>
    <row r="440" spans="1:16" s="251" customFormat="1" ht="45" x14ac:dyDescent="0.2">
      <c r="A440" s="246"/>
      <c r="B440" s="263" t="s">
        <v>616</v>
      </c>
      <c r="C440" s="239">
        <v>43863</v>
      </c>
      <c r="D440" s="140" t="s">
        <v>217</v>
      </c>
      <c r="E440" s="40" t="s">
        <v>192</v>
      </c>
      <c r="F440" s="246"/>
      <c r="G440" s="140" t="s">
        <v>586</v>
      </c>
      <c r="H440" s="262">
        <v>722177576</v>
      </c>
      <c r="I440" s="262">
        <v>722177576</v>
      </c>
      <c r="J440" s="140" t="s">
        <v>48</v>
      </c>
      <c r="K440" s="249" t="s">
        <v>650</v>
      </c>
      <c r="L440" s="86"/>
      <c r="M440" s="41"/>
      <c r="N440" s="41"/>
      <c r="O440" s="41"/>
      <c r="P440" s="250"/>
    </row>
    <row r="441" spans="1:16" s="251" customFormat="1" ht="56.25" x14ac:dyDescent="0.2">
      <c r="A441" s="246"/>
      <c r="B441" s="263" t="s">
        <v>617</v>
      </c>
      <c r="C441" s="239">
        <v>43863</v>
      </c>
      <c r="D441" s="140" t="s">
        <v>217</v>
      </c>
      <c r="E441" s="40" t="s">
        <v>192</v>
      </c>
      <c r="F441" s="246"/>
      <c r="G441" s="140" t="s">
        <v>586</v>
      </c>
      <c r="H441" s="266">
        <v>543986216</v>
      </c>
      <c r="I441" s="266">
        <v>543986216</v>
      </c>
      <c r="J441" s="140" t="s">
        <v>48</v>
      </c>
      <c r="K441" s="249" t="s">
        <v>650</v>
      </c>
      <c r="L441" s="86"/>
      <c r="M441" s="41"/>
      <c r="N441" s="41"/>
      <c r="O441" s="41"/>
      <c r="P441" s="250"/>
    </row>
    <row r="442" spans="1:16" s="251" customFormat="1" ht="45" x14ac:dyDescent="0.2">
      <c r="A442" s="246"/>
      <c r="B442" s="263" t="s">
        <v>618</v>
      </c>
      <c r="C442" s="239">
        <v>43863</v>
      </c>
      <c r="D442" s="140" t="s">
        <v>217</v>
      </c>
      <c r="E442" s="40" t="s">
        <v>192</v>
      </c>
      <c r="F442" s="246"/>
      <c r="G442" s="140" t="s">
        <v>586</v>
      </c>
      <c r="H442" s="262">
        <v>603957017</v>
      </c>
      <c r="I442" s="262">
        <v>603957017</v>
      </c>
      <c r="J442" s="140" t="s">
        <v>48</v>
      </c>
      <c r="K442" s="249" t="s">
        <v>650</v>
      </c>
      <c r="L442" s="86"/>
      <c r="M442" s="41"/>
      <c r="N442" s="41"/>
      <c r="O442" s="41"/>
      <c r="P442" s="250"/>
    </row>
    <row r="443" spans="1:16" s="251" customFormat="1" ht="45" x14ac:dyDescent="0.2">
      <c r="A443" s="246"/>
      <c r="B443" s="267" t="s">
        <v>619</v>
      </c>
      <c r="C443" s="239">
        <v>43863</v>
      </c>
      <c r="D443" s="140" t="s">
        <v>217</v>
      </c>
      <c r="E443" s="40" t="s">
        <v>192</v>
      </c>
      <c r="F443" s="246"/>
      <c r="G443" s="140" t="s">
        <v>586</v>
      </c>
      <c r="H443" s="262">
        <v>1130585753</v>
      </c>
      <c r="I443" s="262">
        <v>1130585753</v>
      </c>
      <c r="J443" s="140" t="s">
        <v>48</v>
      </c>
      <c r="K443" s="249" t="s">
        <v>650</v>
      </c>
      <c r="L443" s="86"/>
      <c r="M443" s="41"/>
      <c r="N443" s="41"/>
      <c r="O443" s="41"/>
      <c r="P443" s="250"/>
    </row>
    <row r="444" spans="1:16" s="251" customFormat="1" ht="33.75" x14ac:dyDescent="0.2">
      <c r="A444" s="246"/>
      <c r="B444" s="255" t="s">
        <v>620</v>
      </c>
      <c r="C444" s="239">
        <v>43863</v>
      </c>
      <c r="D444" s="140" t="s">
        <v>217</v>
      </c>
      <c r="E444" s="40" t="s">
        <v>192</v>
      </c>
      <c r="F444" s="246"/>
      <c r="G444" s="140" t="s">
        <v>586</v>
      </c>
      <c r="H444" s="256">
        <v>251617140</v>
      </c>
      <c r="I444" s="256">
        <v>251617140</v>
      </c>
      <c r="J444" s="140" t="s">
        <v>48</v>
      </c>
      <c r="K444" s="249" t="s">
        <v>650</v>
      </c>
      <c r="L444" s="86"/>
      <c r="M444" s="41"/>
      <c r="N444" s="41"/>
      <c r="O444" s="41"/>
      <c r="P444" s="250"/>
    </row>
    <row r="445" spans="1:16" s="251" customFormat="1" ht="45" x14ac:dyDescent="0.2">
      <c r="A445" s="246"/>
      <c r="B445" s="255" t="s">
        <v>621</v>
      </c>
      <c r="C445" s="239">
        <v>43863</v>
      </c>
      <c r="D445" s="140" t="s">
        <v>217</v>
      </c>
      <c r="E445" s="40" t="s">
        <v>192</v>
      </c>
      <c r="F445" s="246"/>
      <c r="G445" s="140" t="s">
        <v>586</v>
      </c>
      <c r="H445" s="256">
        <v>369732300</v>
      </c>
      <c r="I445" s="256">
        <v>369732300</v>
      </c>
      <c r="J445" s="140" t="s">
        <v>48</v>
      </c>
      <c r="K445" s="249" t="s">
        <v>650</v>
      </c>
      <c r="L445" s="86"/>
      <c r="M445" s="41"/>
      <c r="N445" s="41"/>
      <c r="O445" s="41"/>
      <c r="P445" s="250"/>
    </row>
    <row r="446" spans="1:16" s="251" customFormat="1" ht="33.75" x14ac:dyDescent="0.2">
      <c r="A446" s="246"/>
      <c r="B446" s="255" t="s">
        <v>622</v>
      </c>
      <c r="C446" s="239">
        <v>43863</v>
      </c>
      <c r="D446" s="140" t="s">
        <v>217</v>
      </c>
      <c r="E446" s="40" t="s">
        <v>192</v>
      </c>
      <c r="F446" s="246"/>
      <c r="G446" s="140" t="s">
        <v>586</v>
      </c>
      <c r="H446" s="256">
        <v>42067692</v>
      </c>
      <c r="I446" s="256">
        <v>42067692</v>
      </c>
      <c r="J446" s="140" t="s">
        <v>48</v>
      </c>
      <c r="K446" s="249" t="s">
        <v>650</v>
      </c>
      <c r="L446" s="86"/>
      <c r="M446" s="41"/>
      <c r="N446" s="41"/>
      <c r="O446" s="41"/>
      <c r="P446" s="250"/>
    </row>
    <row r="447" spans="1:16" s="251" customFormat="1" ht="15.75" x14ac:dyDescent="0.25">
      <c r="A447" s="362" t="s">
        <v>623</v>
      </c>
      <c r="B447" s="363"/>
      <c r="C447" s="363"/>
      <c r="D447" s="363"/>
      <c r="E447" s="363"/>
      <c r="F447" s="363"/>
      <c r="G447" s="363"/>
      <c r="H447" s="268">
        <f>SUM(H410:H446)</f>
        <v>9367526221</v>
      </c>
      <c r="I447" s="268">
        <f>SUM(I410:I446)</f>
        <v>9367526221</v>
      </c>
      <c r="J447" s="246"/>
      <c r="K447" s="246"/>
      <c r="L447" s="41"/>
      <c r="M447" s="41"/>
      <c r="N447" s="41"/>
      <c r="O447" s="41"/>
      <c r="P447" s="250"/>
    </row>
    <row r="448" spans="1:16" ht="26.25" x14ac:dyDescent="0.4">
      <c r="A448" s="364" t="s">
        <v>624</v>
      </c>
      <c r="B448" s="365"/>
      <c r="C448" s="365"/>
      <c r="D448" s="365"/>
      <c r="E448" s="365"/>
      <c r="F448" s="365"/>
      <c r="G448" s="366"/>
      <c r="H448" s="269">
        <f>H408+H447</f>
        <v>36418640449.992996</v>
      </c>
      <c r="I448" s="269">
        <f>I408+I447</f>
        <v>36418640449.992996</v>
      </c>
      <c r="J448" s="270"/>
      <c r="K448" s="246"/>
    </row>
    <row r="450" spans="1:3" x14ac:dyDescent="0.2">
      <c r="A450" s="367"/>
      <c r="B450" s="367"/>
      <c r="C450" s="367"/>
    </row>
    <row r="451" spans="1:3" x14ac:dyDescent="0.2">
      <c r="A451" s="367"/>
      <c r="B451" s="367"/>
      <c r="C451" s="367"/>
    </row>
    <row r="452" spans="1:3" x14ac:dyDescent="0.2">
      <c r="A452" s="367"/>
      <c r="B452" s="367"/>
      <c r="C452" s="367"/>
    </row>
  </sheetData>
  <mergeCells count="117">
    <mergeCell ref="A447:G447"/>
    <mergeCell ref="A448:G448"/>
    <mergeCell ref="A450:C452"/>
    <mergeCell ref="A403:K403"/>
    <mergeCell ref="A404:K404"/>
    <mergeCell ref="A406:G406"/>
    <mergeCell ref="A407:G407"/>
    <mergeCell ref="A408:G408"/>
    <mergeCell ref="A409:K409"/>
    <mergeCell ref="A383:K383"/>
    <mergeCell ref="A384:K384"/>
    <mergeCell ref="A391:G391"/>
    <mergeCell ref="A392:K392"/>
    <mergeCell ref="A393:K393"/>
    <mergeCell ref="A402:G402"/>
    <mergeCell ref="A369:K369"/>
    <mergeCell ref="A370:K370"/>
    <mergeCell ref="A373:G373"/>
    <mergeCell ref="A374:K374"/>
    <mergeCell ref="A375:K375"/>
    <mergeCell ref="A382:G382"/>
    <mergeCell ref="A360:K360"/>
    <mergeCell ref="A361:K361"/>
    <mergeCell ref="A362:K362"/>
    <mergeCell ref="A364:K364"/>
    <mergeCell ref="A366:K366"/>
    <mergeCell ref="A368:G368"/>
    <mergeCell ref="A349:K349"/>
    <mergeCell ref="A353:G353"/>
    <mergeCell ref="A354:K354"/>
    <mergeCell ref="A357:G357"/>
    <mergeCell ref="A358:G358"/>
    <mergeCell ref="A359:G359"/>
    <mergeCell ref="A315:G315"/>
    <mergeCell ref="A316:K316"/>
    <mergeCell ref="A344:G344"/>
    <mergeCell ref="A345:K345"/>
    <mergeCell ref="A347:G347"/>
    <mergeCell ref="A348:G348"/>
    <mergeCell ref="A277:K277"/>
    <mergeCell ref="A278:K278"/>
    <mergeCell ref="A286:G286"/>
    <mergeCell ref="A287:K287"/>
    <mergeCell ref="A289:G289"/>
    <mergeCell ref="A290:K290"/>
    <mergeCell ref="A267:G267"/>
    <mergeCell ref="A268:G268"/>
    <mergeCell ref="A269:K269"/>
    <mergeCell ref="A271:G271"/>
    <mergeCell ref="A272:K272"/>
    <mergeCell ref="A276:G276"/>
    <mergeCell ref="A255:G255"/>
    <mergeCell ref="A256:K256"/>
    <mergeCell ref="A258:G258"/>
    <mergeCell ref="A259:K259"/>
    <mergeCell ref="A262:G262"/>
    <mergeCell ref="A263:K263"/>
    <mergeCell ref="A204:G204"/>
    <mergeCell ref="A205:K205"/>
    <mergeCell ref="A206:K206"/>
    <mergeCell ref="A207:K207"/>
    <mergeCell ref="A245:G245"/>
    <mergeCell ref="A246:K246"/>
    <mergeCell ref="A171:G171"/>
    <mergeCell ref="A172:K172"/>
    <mergeCell ref="A176:G176"/>
    <mergeCell ref="A177:K177"/>
    <mergeCell ref="A202:G202"/>
    <mergeCell ref="A203:G203"/>
    <mergeCell ref="A152:G152"/>
    <mergeCell ref="A153:K153"/>
    <mergeCell ref="A156:G156"/>
    <mergeCell ref="A157:K157"/>
    <mergeCell ref="A160:G160"/>
    <mergeCell ref="A161:K161"/>
    <mergeCell ref="A139:G139"/>
    <mergeCell ref="A140:G140"/>
    <mergeCell ref="A141:K141"/>
    <mergeCell ref="A142:K142"/>
    <mergeCell ref="A144:G144"/>
    <mergeCell ref="A145:K145"/>
    <mergeCell ref="A117:G117"/>
    <mergeCell ref="A118:K118"/>
    <mergeCell ref="A119:K119"/>
    <mergeCell ref="A120:K120"/>
    <mergeCell ref="A123:G123"/>
    <mergeCell ref="A124:K124"/>
    <mergeCell ref="A27:K27"/>
    <mergeCell ref="A60:G60"/>
    <mergeCell ref="A61:K61"/>
    <mergeCell ref="A96:G96"/>
    <mergeCell ref="A97:K97"/>
    <mergeCell ref="A116:G116"/>
    <mergeCell ref="D19:J19"/>
    <mergeCell ref="D20:J20"/>
    <mergeCell ref="C21:J21"/>
    <mergeCell ref="A23:K23"/>
    <mergeCell ref="A25:K25"/>
    <mergeCell ref="A26:K26"/>
    <mergeCell ref="D13:J13"/>
    <mergeCell ref="D14:J14"/>
    <mergeCell ref="D15:J15"/>
    <mergeCell ref="D16:J16"/>
    <mergeCell ref="D17:J17"/>
    <mergeCell ref="D18:J18"/>
    <mergeCell ref="C7:J7"/>
    <mergeCell ref="D8:J8"/>
    <mergeCell ref="D9:J9"/>
    <mergeCell ref="D10:J10"/>
    <mergeCell ref="D11:J11"/>
    <mergeCell ref="D12:J12"/>
    <mergeCell ref="A1:B3"/>
    <mergeCell ref="C1:K3"/>
    <mergeCell ref="A4:C4"/>
    <mergeCell ref="D4:I4"/>
    <mergeCell ref="J4:K4"/>
    <mergeCell ref="C6:J6"/>
  </mergeCells>
  <dataValidations count="1">
    <dataValidation type="list" allowBlank="1" showInputMessage="1" showErrorMessage="1" sqref="I319 H208:I244 H279:I279">
      <formula1>$R$24:$R$25</formula1>
    </dataValidation>
  </dataValidations>
  <hyperlinks>
    <hyperlink ref="D11" r:id="rId1"/>
  </hyperlinks>
  <pageMargins left="0.7" right="0.7" top="0.75" bottom="0.75" header="0.3" footer="0.3"/>
  <pageSetup orientation="portrait" r:id="rId2"/>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MJ03K319</dc:creator>
  <cp:lastModifiedBy>pro 4300- 1</cp:lastModifiedBy>
  <dcterms:created xsi:type="dcterms:W3CDTF">2020-01-27T21:07:06Z</dcterms:created>
  <dcterms:modified xsi:type="dcterms:W3CDTF">2020-01-30T19:52:54Z</dcterms:modified>
</cp:coreProperties>
</file>